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 - Prosetín" sheetId="2" r:id="rId2"/>
    <sheet name="SO 02 - Mrákotín" sheetId="3" r:id="rId3"/>
    <sheet name="03 - Vedlejší a ostatní n..." sheetId="4" r:id="rId4"/>
    <sheet name="SO 01 - Odstranění poškoz..." sheetId="5" r:id="rId5"/>
    <sheet name="SO 02 - Odstranění poruch..." sheetId="6" r:id="rId6"/>
    <sheet name="VRN - Ostatní a vedlejší ..." sheetId="7" r:id="rId7"/>
    <sheet name="Pokyny pro vyplnění" sheetId="8" r:id="rId8"/>
  </sheets>
  <definedNames>
    <definedName name="_xlnm.Print_Area" localSheetId="0">'Rekapitulace stavby'!$D$4:$AO$36,'Rekapitulace stavby'!$C$42:$AQ$63</definedName>
    <definedName name="_xlnm.Print_Titles" localSheetId="0">'Rekapitulace stavby'!$52:$52</definedName>
    <definedName name="_xlnm._FilterDatabase" localSheetId="1" hidden="1">'SO 01 - Prosetín'!$C$93:$K$278</definedName>
    <definedName name="_xlnm.Print_Area" localSheetId="1">'SO 01 - Prosetín'!$C$4:$J$41,'SO 01 - Prosetín'!$C$47:$J$73,'SO 01 - Prosetín'!$C$79:$K$278</definedName>
    <definedName name="_xlnm.Print_Titles" localSheetId="1">'SO 01 - Prosetín'!$93:$93</definedName>
    <definedName name="_xlnm._FilterDatabase" localSheetId="2" hidden="1">'SO 02 - Mrákotín'!$C$96:$K$313</definedName>
    <definedName name="_xlnm.Print_Area" localSheetId="2">'SO 02 - Mrákotín'!$C$4:$J$41,'SO 02 - Mrákotín'!$C$47:$J$76,'SO 02 - Mrákotín'!$C$82:$K$313</definedName>
    <definedName name="_xlnm.Print_Titles" localSheetId="2">'SO 02 - Mrákotín'!$96:$96</definedName>
    <definedName name="_xlnm._FilterDatabase" localSheetId="3" hidden="1">'03 - Vedlejší a ostatní n...'!$C$86:$K$173</definedName>
    <definedName name="_xlnm.Print_Area" localSheetId="3">'03 - Vedlejší a ostatní n...'!$C$4:$J$41,'03 - Vedlejší a ostatní n...'!$C$47:$J$66,'03 - Vedlejší a ostatní n...'!$C$72:$K$173</definedName>
    <definedName name="_xlnm.Print_Titles" localSheetId="3">'03 - Vedlejší a ostatní n...'!$86:$86</definedName>
    <definedName name="_xlnm._FilterDatabase" localSheetId="4" hidden="1">'SO 01 - Odstranění poškoz...'!$C$92:$K$303</definedName>
    <definedName name="_xlnm.Print_Area" localSheetId="4">'SO 01 - Odstranění poškoz...'!$C$4:$J$41,'SO 01 - Odstranění poškoz...'!$C$47:$J$72,'SO 01 - Odstranění poškoz...'!$C$78:$K$303</definedName>
    <definedName name="_xlnm.Print_Titles" localSheetId="4">'SO 01 - Odstranění poškoz...'!$92:$92</definedName>
    <definedName name="_xlnm._FilterDatabase" localSheetId="5" hidden="1">'SO 02 - Odstranění poruch...'!$C$92:$K$322</definedName>
    <definedName name="_xlnm.Print_Area" localSheetId="5">'SO 02 - Odstranění poruch...'!$C$4:$J$41,'SO 02 - Odstranění poruch...'!$C$47:$J$72,'SO 02 - Odstranění poruch...'!$C$78:$K$322</definedName>
    <definedName name="_xlnm.Print_Titles" localSheetId="5">'SO 02 - Odstranění poruch...'!$92:$92</definedName>
    <definedName name="_xlnm._FilterDatabase" localSheetId="6" hidden="1">'VRN - Ostatní a vedlejší ...'!$C$88:$K$171</definedName>
    <definedName name="_xlnm.Print_Area" localSheetId="6">'VRN - Ostatní a vedlejší ...'!$C$4:$J$41,'VRN - Ostatní a vedlejší ...'!$C$47:$J$68,'VRN - Ostatní a vedlejší ...'!$C$74:$K$171</definedName>
    <definedName name="_xlnm.Print_Titles" localSheetId="6">'VRN - Ostatní a vedlejší ...'!$88:$88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9"/>
  <c r="J38"/>
  <c i="1" r="AY62"/>
  <c i="7" r="J37"/>
  <c i="1" r="AX62"/>
  <c i="7" r="BI166"/>
  <c r="BH166"/>
  <c r="BF166"/>
  <c r="BE166"/>
  <c r="T166"/>
  <c r="R166"/>
  <c r="P166"/>
  <c r="BI161"/>
  <c r="BH161"/>
  <c r="BF161"/>
  <c r="BE161"/>
  <c r="T161"/>
  <c r="R161"/>
  <c r="P161"/>
  <c r="BI155"/>
  <c r="BH155"/>
  <c r="BF155"/>
  <c r="BE155"/>
  <c r="T155"/>
  <c r="R155"/>
  <c r="P155"/>
  <c r="BI151"/>
  <c r="BH151"/>
  <c r="BF151"/>
  <c r="BE151"/>
  <c r="T151"/>
  <c r="R151"/>
  <c r="P151"/>
  <c r="BI148"/>
  <c r="BH148"/>
  <c r="BF148"/>
  <c r="BE148"/>
  <c r="T148"/>
  <c r="R148"/>
  <c r="P148"/>
  <c r="BI143"/>
  <c r="BH143"/>
  <c r="BF143"/>
  <c r="BE143"/>
  <c r="T143"/>
  <c r="R143"/>
  <c r="P143"/>
  <c r="BI139"/>
  <c r="BH139"/>
  <c r="BF139"/>
  <c r="BE139"/>
  <c r="T139"/>
  <c r="R139"/>
  <c r="P139"/>
  <c r="BI136"/>
  <c r="BH136"/>
  <c r="BF136"/>
  <c r="BE136"/>
  <c r="T136"/>
  <c r="R136"/>
  <c r="P136"/>
  <c r="BI123"/>
  <c r="BH123"/>
  <c r="BF123"/>
  <c r="BE123"/>
  <c r="T123"/>
  <c r="R123"/>
  <c r="P123"/>
  <c r="BI111"/>
  <c r="BH111"/>
  <c r="BF111"/>
  <c r="BE111"/>
  <c r="T111"/>
  <c r="R111"/>
  <c r="P111"/>
  <c r="BI104"/>
  <c r="BH104"/>
  <c r="BF104"/>
  <c r="BE104"/>
  <c r="T104"/>
  <c r="R104"/>
  <c r="P104"/>
  <c r="BI101"/>
  <c r="BH101"/>
  <c r="BF101"/>
  <c r="BE101"/>
  <c r="T101"/>
  <c r="R101"/>
  <c r="P101"/>
  <c r="BI97"/>
  <c r="BH97"/>
  <c r="BF97"/>
  <c r="BE97"/>
  <c r="T97"/>
  <c r="R97"/>
  <c r="P97"/>
  <c r="BI92"/>
  <c r="BH92"/>
  <c r="BF92"/>
  <c r="BE92"/>
  <c r="T92"/>
  <c r="R92"/>
  <c r="P92"/>
  <c r="J86"/>
  <c r="J85"/>
  <c r="F85"/>
  <c r="F83"/>
  <c r="E81"/>
  <c r="J59"/>
  <c r="J58"/>
  <c r="F58"/>
  <c r="F56"/>
  <c r="E54"/>
  <c r="J20"/>
  <c r="E20"/>
  <c r="F86"/>
  <c r="J19"/>
  <c r="J14"/>
  <c r="J83"/>
  <c r="E7"/>
  <c r="E77"/>
  <c i="6" r="J39"/>
  <c r="J38"/>
  <c i="1" r="AY61"/>
  <c i="6" r="J37"/>
  <c i="1" r="AX61"/>
  <c i="6" r="BI320"/>
  <c r="BH320"/>
  <c r="BF320"/>
  <c r="BE320"/>
  <c r="T320"/>
  <c r="T319"/>
  <c r="R320"/>
  <c r="R319"/>
  <c r="P320"/>
  <c r="P319"/>
  <c r="BI315"/>
  <c r="BH315"/>
  <c r="BF315"/>
  <c r="BE315"/>
  <c r="T315"/>
  <c r="R315"/>
  <c r="P315"/>
  <c r="BI310"/>
  <c r="BH310"/>
  <c r="BF310"/>
  <c r="BE310"/>
  <c r="T310"/>
  <c r="R310"/>
  <c r="P310"/>
  <c r="BI304"/>
  <c r="BH304"/>
  <c r="BF304"/>
  <c r="BE304"/>
  <c r="T304"/>
  <c r="R304"/>
  <c r="P304"/>
  <c r="BI295"/>
  <c r="BH295"/>
  <c r="BF295"/>
  <c r="BE295"/>
  <c r="T295"/>
  <c r="R295"/>
  <c r="P295"/>
  <c r="BI288"/>
  <c r="BH288"/>
  <c r="BF288"/>
  <c r="BE288"/>
  <c r="T288"/>
  <c r="R288"/>
  <c r="P288"/>
  <c r="BI282"/>
  <c r="BH282"/>
  <c r="BF282"/>
  <c r="BE282"/>
  <c r="T282"/>
  <c r="R282"/>
  <c r="P282"/>
  <c r="BI277"/>
  <c r="BH277"/>
  <c r="BF277"/>
  <c r="BE277"/>
  <c r="T277"/>
  <c r="R277"/>
  <c r="P277"/>
  <c r="BI271"/>
  <c r="BH271"/>
  <c r="BF271"/>
  <c r="BE271"/>
  <c r="T271"/>
  <c r="R271"/>
  <c r="P271"/>
  <c r="BI263"/>
  <c r="BH263"/>
  <c r="BF263"/>
  <c r="BE263"/>
  <c r="T263"/>
  <c r="R263"/>
  <c r="P263"/>
  <c r="BI257"/>
  <c r="BH257"/>
  <c r="BF257"/>
  <c r="BE257"/>
  <c r="T257"/>
  <c r="R257"/>
  <c r="P257"/>
  <c r="BI252"/>
  <c r="BH252"/>
  <c r="BF252"/>
  <c r="BE252"/>
  <c r="T252"/>
  <c r="R252"/>
  <c r="P252"/>
  <c r="BI248"/>
  <c r="BH248"/>
  <c r="BF248"/>
  <c r="BE248"/>
  <c r="T248"/>
  <c r="R248"/>
  <c r="P248"/>
  <c r="BI239"/>
  <c r="BH239"/>
  <c r="BF239"/>
  <c r="BE239"/>
  <c r="T239"/>
  <c r="R239"/>
  <c r="P239"/>
  <c r="BI235"/>
  <c r="BH235"/>
  <c r="BF235"/>
  <c r="BE235"/>
  <c r="T235"/>
  <c r="R235"/>
  <c r="P235"/>
  <c r="BI231"/>
  <c r="BH231"/>
  <c r="BF231"/>
  <c r="BE231"/>
  <c r="T231"/>
  <c r="R231"/>
  <c r="P231"/>
  <c r="BI225"/>
  <c r="BH225"/>
  <c r="BF225"/>
  <c r="BE225"/>
  <c r="T225"/>
  <c r="R225"/>
  <c r="P225"/>
  <c r="BI213"/>
  <c r="BH213"/>
  <c r="BF213"/>
  <c r="BE213"/>
  <c r="T213"/>
  <c r="R213"/>
  <c r="P213"/>
  <c r="BI204"/>
  <c r="BH204"/>
  <c r="BF204"/>
  <c r="BE204"/>
  <c r="T204"/>
  <c r="R204"/>
  <c r="P204"/>
  <c r="BI192"/>
  <c r="BH192"/>
  <c r="BF192"/>
  <c r="BE192"/>
  <c r="T192"/>
  <c r="R192"/>
  <c r="P192"/>
  <c r="BI186"/>
  <c r="BH186"/>
  <c r="BF186"/>
  <c r="BE186"/>
  <c r="T186"/>
  <c r="R186"/>
  <c r="P186"/>
  <c r="BI180"/>
  <c r="BH180"/>
  <c r="BF180"/>
  <c r="BE180"/>
  <c r="T180"/>
  <c r="R180"/>
  <c r="P180"/>
  <c r="BI175"/>
  <c r="BH175"/>
  <c r="BF175"/>
  <c r="BE175"/>
  <c r="T175"/>
  <c r="R175"/>
  <c r="P175"/>
  <c r="BI169"/>
  <c r="BH169"/>
  <c r="BF169"/>
  <c r="BE169"/>
  <c r="T169"/>
  <c r="R169"/>
  <c r="P169"/>
  <c r="BI163"/>
  <c r="BH163"/>
  <c r="BF163"/>
  <c r="BE163"/>
  <c r="T163"/>
  <c r="R163"/>
  <c r="P163"/>
  <c r="BI156"/>
  <c r="BH156"/>
  <c r="BF156"/>
  <c r="BE156"/>
  <c r="T156"/>
  <c r="R156"/>
  <c r="P156"/>
  <c r="BI150"/>
  <c r="BH150"/>
  <c r="BF150"/>
  <c r="BE150"/>
  <c r="T150"/>
  <c r="R150"/>
  <c r="P150"/>
  <c r="BI146"/>
  <c r="BH146"/>
  <c r="BF146"/>
  <c r="BE146"/>
  <c r="T146"/>
  <c r="R146"/>
  <c r="P146"/>
  <c r="BI137"/>
  <c r="BH137"/>
  <c r="BF137"/>
  <c r="BE137"/>
  <c r="T137"/>
  <c r="R137"/>
  <c r="P137"/>
  <c r="BI128"/>
  <c r="BH128"/>
  <c r="BF128"/>
  <c r="BE128"/>
  <c r="T128"/>
  <c r="R128"/>
  <c r="P128"/>
  <c r="BI118"/>
  <c r="BH118"/>
  <c r="BF118"/>
  <c r="BE118"/>
  <c r="T118"/>
  <c r="R118"/>
  <c r="P118"/>
  <c r="BI114"/>
  <c r="BH114"/>
  <c r="BF114"/>
  <c r="BE114"/>
  <c r="T114"/>
  <c r="R114"/>
  <c r="P114"/>
  <c r="BI104"/>
  <c r="BH104"/>
  <c r="BF104"/>
  <c r="BE104"/>
  <c r="T104"/>
  <c r="R104"/>
  <c r="P104"/>
  <c r="BI100"/>
  <c r="BH100"/>
  <c r="BF100"/>
  <c r="BE100"/>
  <c r="T100"/>
  <c r="R100"/>
  <c r="P100"/>
  <c r="BI96"/>
  <c r="BH96"/>
  <c r="BF96"/>
  <c r="BE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5" r="J39"/>
  <c r="J38"/>
  <c i="1" r="AY60"/>
  <c i="5" r="J37"/>
  <c i="1" r="AX60"/>
  <c i="5" r="BI301"/>
  <c r="BH301"/>
  <c r="BF301"/>
  <c r="BE301"/>
  <c r="T301"/>
  <c r="T300"/>
  <c r="R301"/>
  <c r="R300"/>
  <c r="P301"/>
  <c r="P300"/>
  <c r="BI294"/>
  <c r="BH294"/>
  <c r="BF294"/>
  <c r="BE294"/>
  <c r="T294"/>
  <c r="R294"/>
  <c r="P294"/>
  <c r="BI286"/>
  <c r="BH286"/>
  <c r="BF286"/>
  <c r="BE286"/>
  <c r="T286"/>
  <c r="R286"/>
  <c r="P286"/>
  <c r="BI274"/>
  <c r="BH274"/>
  <c r="BF274"/>
  <c r="BE274"/>
  <c r="T274"/>
  <c r="R274"/>
  <c r="P274"/>
  <c r="BI265"/>
  <c r="BH265"/>
  <c r="BF265"/>
  <c r="BE265"/>
  <c r="T265"/>
  <c r="R265"/>
  <c r="P265"/>
  <c r="BI258"/>
  <c r="BH258"/>
  <c r="BF258"/>
  <c r="BE258"/>
  <c r="T258"/>
  <c r="R258"/>
  <c r="P258"/>
  <c r="BI250"/>
  <c r="BH250"/>
  <c r="BF250"/>
  <c r="BE250"/>
  <c r="T250"/>
  <c r="R250"/>
  <c r="P250"/>
  <c r="BI246"/>
  <c r="BH246"/>
  <c r="BF246"/>
  <c r="BE246"/>
  <c r="T246"/>
  <c r="R246"/>
  <c r="P246"/>
  <c r="BI240"/>
  <c r="BH240"/>
  <c r="BF240"/>
  <c r="BE240"/>
  <c r="T240"/>
  <c r="R240"/>
  <c r="P240"/>
  <c r="BI235"/>
  <c r="BH235"/>
  <c r="BF235"/>
  <c r="BE235"/>
  <c r="T235"/>
  <c r="T234"/>
  <c r="R235"/>
  <c r="R234"/>
  <c r="P235"/>
  <c r="P234"/>
  <c r="BI226"/>
  <c r="BH226"/>
  <c r="BF226"/>
  <c r="BE226"/>
  <c r="T226"/>
  <c r="R226"/>
  <c r="P226"/>
  <c r="BI218"/>
  <c r="BH218"/>
  <c r="BF218"/>
  <c r="BE218"/>
  <c r="T218"/>
  <c r="R218"/>
  <c r="P218"/>
  <c r="BI204"/>
  <c r="BH204"/>
  <c r="BF204"/>
  <c r="BE204"/>
  <c r="T204"/>
  <c r="R204"/>
  <c r="P204"/>
  <c r="BI197"/>
  <c r="BH197"/>
  <c r="BF197"/>
  <c r="BE197"/>
  <c r="T197"/>
  <c r="R197"/>
  <c r="P197"/>
  <c r="BI190"/>
  <c r="BH190"/>
  <c r="BF190"/>
  <c r="BE190"/>
  <c r="T190"/>
  <c r="R190"/>
  <c r="P190"/>
  <c r="BI180"/>
  <c r="BH180"/>
  <c r="BF180"/>
  <c r="BE180"/>
  <c r="T180"/>
  <c r="R180"/>
  <c r="P180"/>
  <c r="BI170"/>
  <c r="BH170"/>
  <c r="BF170"/>
  <c r="BE170"/>
  <c r="T170"/>
  <c r="R170"/>
  <c r="P170"/>
  <c r="BI161"/>
  <c r="BH161"/>
  <c r="BF161"/>
  <c r="BE161"/>
  <c r="T161"/>
  <c r="R161"/>
  <c r="P161"/>
  <c r="BI152"/>
  <c r="BH152"/>
  <c r="BF152"/>
  <c r="BE152"/>
  <c r="T152"/>
  <c r="R152"/>
  <c r="P152"/>
  <c r="BI142"/>
  <c r="BH142"/>
  <c r="BF142"/>
  <c r="BE142"/>
  <c r="T142"/>
  <c r="R142"/>
  <c r="P142"/>
  <c r="BI136"/>
  <c r="BH136"/>
  <c r="BF136"/>
  <c r="BE136"/>
  <c r="T136"/>
  <c r="R136"/>
  <c r="P136"/>
  <c r="BI132"/>
  <c r="BH132"/>
  <c r="BF132"/>
  <c r="BE132"/>
  <c r="T132"/>
  <c r="R132"/>
  <c r="P132"/>
  <c r="BI125"/>
  <c r="BH125"/>
  <c r="BF125"/>
  <c r="BE125"/>
  <c r="T125"/>
  <c r="R125"/>
  <c r="P125"/>
  <c r="BI118"/>
  <c r="BH118"/>
  <c r="BF118"/>
  <c r="BE118"/>
  <c r="T118"/>
  <c r="R118"/>
  <c r="P118"/>
  <c r="BI111"/>
  <c r="BH111"/>
  <c r="BF111"/>
  <c r="BE111"/>
  <c r="T111"/>
  <c r="R111"/>
  <c r="P111"/>
  <c r="BI104"/>
  <c r="BH104"/>
  <c r="BF104"/>
  <c r="BE104"/>
  <c r="T104"/>
  <c r="R104"/>
  <c r="P104"/>
  <c r="BI100"/>
  <c r="BH100"/>
  <c r="BF100"/>
  <c r="BE100"/>
  <c r="T100"/>
  <c r="R100"/>
  <c r="P100"/>
  <c r="BI96"/>
  <c r="BH96"/>
  <c r="BF96"/>
  <c r="BE96"/>
  <c r="T96"/>
  <c r="R96"/>
  <c r="P96"/>
  <c r="J90"/>
  <c r="J89"/>
  <c r="F89"/>
  <c r="F87"/>
  <c r="E85"/>
  <c r="J59"/>
  <c r="J58"/>
  <c r="F58"/>
  <c r="F56"/>
  <c r="E54"/>
  <c r="J20"/>
  <c r="E20"/>
  <c r="F90"/>
  <c r="J19"/>
  <c r="J14"/>
  <c r="J87"/>
  <c r="E7"/>
  <c r="E81"/>
  <c i="4" r="J39"/>
  <c r="J38"/>
  <c i="1" r="AY58"/>
  <c i="4" r="J37"/>
  <c i="1" r="AX58"/>
  <c i="4" r="BI171"/>
  <c r="BH171"/>
  <c r="BF171"/>
  <c r="BE171"/>
  <c r="T171"/>
  <c r="R171"/>
  <c r="P171"/>
  <c r="BI168"/>
  <c r="BH168"/>
  <c r="BF168"/>
  <c r="BE168"/>
  <c r="T168"/>
  <c r="R168"/>
  <c r="P168"/>
  <c r="BI165"/>
  <c r="BH165"/>
  <c r="BF165"/>
  <c r="BE165"/>
  <c r="T165"/>
  <c r="R165"/>
  <c r="P165"/>
  <c r="BI162"/>
  <c r="BH162"/>
  <c r="BF162"/>
  <c r="BE162"/>
  <c r="T162"/>
  <c r="R162"/>
  <c r="P162"/>
  <c r="BI157"/>
  <c r="BH157"/>
  <c r="BF157"/>
  <c r="BE157"/>
  <c r="T157"/>
  <c r="R157"/>
  <c r="P157"/>
  <c r="BI153"/>
  <c r="BH153"/>
  <c r="BF153"/>
  <c r="BE153"/>
  <c r="T153"/>
  <c r="R153"/>
  <c r="P153"/>
  <c r="BI149"/>
  <c r="BH149"/>
  <c r="BF149"/>
  <c r="BE149"/>
  <c r="T149"/>
  <c r="R149"/>
  <c r="P149"/>
  <c r="BI145"/>
  <c r="BH145"/>
  <c r="BF145"/>
  <c r="BE145"/>
  <c r="T145"/>
  <c r="R145"/>
  <c r="P145"/>
  <c r="BI141"/>
  <c r="BH141"/>
  <c r="BF141"/>
  <c r="BE141"/>
  <c r="T141"/>
  <c r="R141"/>
  <c r="P141"/>
  <c r="BI138"/>
  <c r="BH138"/>
  <c r="BF138"/>
  <c r="BE138"/>
  <c r="T138"/>
  <c r="R138"/>
  <c r="P138"/>
  <c r="BI133"/>
  <c r="BH133"/>
  <c r="BF133"/>
  <c r="BE133"/>
  <c r="T133"/>
  <c r="R133"/>
  <c r="P133"/>
  <c r="BI129"/>
  <c r="BH129"/>
  <c r="BF129"/>
  <c r="BE129"/>
  <c r="T129"/>
  <c r="R129"/>
  <c r="P129"/>
  <c r="BI120"/>
  <c r="BH120"/>
  <c r="BF120"/>
  <c r="BE120"/>
  <c r="T120"/>
  <c r="R120"/>
  <c r="P120"/>
  <c r="BI117"/>
  <c r="BH117"/>
  <c r="BF117"/>
  <c r="BE117"/>
  <c r="T117"/>
  <c r="R117"/>
  <c r="P117"/>
  <c r="BI113"/>
  <c r="BH113"/>
  <c r="BF113"/>
  <c r="BE113"/>
  <c r="T113"/>
  <c r="R113"/>
  <c r="P113"/>
  <c r="BI109"/>
  <c r="BH109"/>
  <c r="BF109"/>
  <c r="BE109"/>
  <c r="T109"/>
  <c r="R109"/>
  <c r="P109"/>
  <c r="BI103"/>
  <c r="BH103"/>
  <c r="BF103"/>
  <c r="BE103"/>
  <c r="T103"/>
  <c r="R103"/>
  <c r="P103"/>
  <c r="BI90"/>
  <c r="BH90"/>
  <c r="BF90"/>
  <c r="BE90"/>
  <c r="T90"/>
  <c r="R90"/>
  <c r="P90"/>
  <c r="J84"/>
  <c r="J83"/>
  <c r="F83"/>
  <c r="F81"/>
  <c r="E79"/>
  <c r="J59"/>
  <c r="J58"/>
  <c r="F58"/>
  <c r="F56"/>
  <c r="E54"/>
  <c r="J20"/>
  <c r="E20"/>
  <c r="F84"/>
  <c r="J19"/>
  <c r="J14"/>
  <c r="J81"/>
  <c r="E7"/>
  <c r="E75"/>
  <c i="3" r="J39"/>
  <c r="J38"/>
  <c i="1" r="AY57"/>
  <c i="3" r="J37"/>
  <c i="1" r="AX57"/>
  <c i="3" r="BI312"/>
  <c r="BH312"/>
  <c r="BF312"/>
  <c r="BE312"/>
  <c r="T312"/>
  <c r="T311"/>
  <c r="R312"/>
  <c r="R311"/>
  <c r="P312"/>
  <c r="P311"/>
  <c r="BI308"/>
  <c r="BH308"/>
  <c r="BF308"/>
  <c r="BE308"/>
  <c r="T308"/>
  <c r="R308"/>
  <c r="P308"/>
  <c r="BI304"/>
  <c r="BH304"/>
  <c r="BF304"/>
  <c r="BE304"/>
  <c r="T304"/>
  <c r="R304"/>
  <c r="P304"/>
  <c r="BI300"/>
  <c r="BH300"/>
  <c r="BF300"/>
  <c r="BE300"/>
  <c r="T300"/>
  <c r="R300"/>
  <c r="P300"/>
  <c r="BI296"/>
  <c r="BH296"/>
  <c r="BF296"/>
  <c r="BE296"/>
  <c r="T296"/>
  <c r="R296"/>
  <c r="P296"/>
  <c r="BI293"/>
  <c r="BH293"/>
  <c r="BF293"/>
  <c r="BE293"/>
  <c r="T293"/>
  <c r="R293"/>
  <c r="P293"/>
  <c r="BI285"/>
  <c r="BH285"/>
  <c r="BF285"/>
  <c r="BE285"/>
  <c r="T285"/>
  <c r="T284"/>
  <c r="R285"/>
  <c r="R284"/>
  <c r="P285"/>
  <c r="P284"/>
  <c r="BI280"/>
  <c r="BH280"/>
  <c r="BF280"/>
  <c r="BE280"/>
  <c r="T280"/>
  <c r="R280"/>
  <c r="P280"/>
  <c r="BI275"/>
  <c r="BH275"/>
  <c r="BF275"/>
  <c r="BE275"/>
  <c r="T275"/>
  <c r="R275"/>
  <c r="P275"/>
  <c r="BI270"/>
  <c r="BH270"/>
  <c r="BF270"/>
  <c r="BE270"/>
  <c r="T270"/>
  <c r="R270"/>
  <c r="P270"/>
  <c r="BI267"/>
  <c r="BH267"/>
  <c r="BF267"/>
  <c r="BE267"/>
  <c r="T267"/>
  <c r="R267"/>
  <c r="P267"/>
  <c r="BI261"/>
  <c r="BH261"/>
  <c r="BF261"/>
  <c r="BE261"/>
  <c r="T261"/>
  <c r="R261"/>
  <c r="P261"/>
  <c r="BI256"/>
  <c r="BH256"/>
  <c r="BF256"/>
  <c r="BE256"/>
  <c r="T256"/>
  <c r="R256"/>
  <c r="P256"/>
  <c r="BI253"/>
  <c r="BH253"/>
  <c r="BF253"/>
  <c r="BE253"/>
  <c r="T253"/>
  <c r="R253"/>
  <c r="P253"/>
  <c r="BI248"/>
  <c r="BH248"/>
  <c r="BF248"/>
  <c r="BE248"/>
  <c r="T248"/>
  <c r="R248"/>
  <c r="P248"/>
  <c r="BI243"/>
  <c r="BH243"/>
  <c r="BF243"/>
  <c r="BE243"/>
  <c r="T243"/>
  <c r="R243"/>
  <c r="P243"/>
  <c r="BI237"/>
  <c r="BH237"/>
  <c r="BF237"/>
  <c r="BE237"/>
  <c r="T237"/>
  <c r="R237"/>
  <c r="P237"/>
  <c r="BI232"/>
  <c r="BH232"/>
  <c r="BF232"/>
  <c r="BE232"/>
  <c r="T232"/>
  <c r="R232"/>
  <c r="P232"/>
  <c r="BI228"/>
  <c r="BH228"/>
  <c r="BF228"/>
  <c r="BE228"/>
  <c r="T228"/>
  <c r="R228"/>
  <c r="P228"/>
  <c r="BI223"/>
  <c r="BH223"/>
  <c r="BF223"/>
  <c r="BE223"/>
  <c r="T223"/>
  <c r="R223"/>
  <c r="P223"/>
  <c r="BI218"/>
  <c r="BH218"/>
  <c r="BF218"/>
  <c r="BE218"/>
  <c r="T218"/>
  <c r="R218"/>
  <c r="P218"/>
  <c r="BI214"/>
  <c r="BH214"/>
  <c r="BF214"/>
  <c r="BE214"/>
  <c r="T214"/>
  <c r="R214"/>
  <c r="P214"/>
  <c r="BI209"/>
  <c r="BH209"/>
  <c r="BF209"/>
  <c r="BE209"/>
  <c r="T209"/>
  <c r="R209"/>
  <c r="P209"/>
  <c r="BI205"/>
  <c r="BH205"/>
  <c r="BF205"/>
  <c r="BE205"/>
  <c r="T205"/>
  <c r="R205"/>
  <c r="P205"/>
  <c r="BI200"/>
  <c r="BH200"/>
  <c r="BF200"/>
  <c r="BE200"/>
  <c r="T200"/>
  <c r="R200"/>
  <c r="P200"/>
  <c r="BI196"/>
  <c r="BH196"/>
  <c r="BF196"/>
  <c r="BE196"/>
  <c r="T196"/>
  <c r="R196"/>
  <c r="P196"/>
  <c r="BI191"/>
  <c r="BH191"/>
  <c r="BF191"/>
  <c r="BE191"/>
  <c r="T191"/>
  <c r="R191"/>
  <c r="P191"/>
  <c r="BI186"/>
  <c r="BH186"/>
  <c r="BF186"/>
  <c r="BE186"/>
  <c r="T186"/>
  <c r="T185"/>
  <c r="R186"/>
  <c r="R185"/>
  <c r="P186"/>
  <c r="P185"/>
  <c r="BI180"/>
  <c r="BH180"/>
  <c r="BF180"/>
  <c r="BE180"/>
  <c r="T180"/>
  <c r="R180"/>
  <c r="P180"/>
  <c r="BI177"/>
  <c r="BH177"/>
  <c r="BF177"/>
  <c r="BE177"/>
  <c r="T177"/>
  <c r="R177"/>
  <c r="P177"/>
  <c r="BI174"/>
  <c r="BH174"/>
  <c r="BF174"/>
  <c r="BE174"/>
  <c r="T174"/>
  <c r="R174"/>
  <c r="P174"/>
  <c r="BI169"/>
  <c r="BH169"/>
  <c r="BF169"/>
  <c r="BE169"/>
  <c r="T169"/>
  <c r="R169"/>
  <c r="P169"/>
  <c r="BI164"/>
  <c r="BH164"/>
  <c r="BF164"/>
  <c r="BE164"/>
  <c r="T164"/>
  <c r="R164"/>
  <c r="P164"/>
  <c r="BI158"/>
  <c r="BH158"/>
  <c r="BF158"/>
  <c r="BE158"/>
  <c r="T158"/>
  <c r="R158"/>
  <c r="P158"/>
  <c r="BI151"/>
  <c r="BH151"/>
  <c r="BF151"/>
  <c r="BE151"/>
  <c r="T151"/>
  <c r="R151"/>
  <c r="P151"/>
  <c r="BI147"/>
  <c r="BH147"/>
  <c r="BF147"/>
  <c r="BE147"/>
  <c r="T147"/>
  <c r="R147"/>
  <c r="P147"/>
  <c r="BI142"/>
  <c r="BH142"/>
  <c r="BF142"/>
  <c r="BE142"/>
  <c r="T142"/>
  <c r="R142"/>
  <c r="P142"/>
  <c r="BI137"/>
  <c r="BH137"/>
  <c r="BF137"/>
  <c r="BE137"/>
  <c r="T137"/>
  <c r="R137"/>
  <c r="P137"/>
  <c r="BI134"/>
  <c r="BH134"/>
  <c r="BF134"/>
  <c r="BE134"/>
  <c r="T134"/>
  <c r="R134"/>
  <c r="P134"/>
  <c r="BI131"/>
  <c r="BH131"/>
  <c r="BF131"/>
  <c r="BE131"/>
  <c r="T131"/>
  <c r="R131"/>
  <c r="P131"/>
  <c r="BI128"/>
  <c r="BH128"/>
  <c r="BF128"/>
  <c r="BE128"/>
  <c r="T128"/>
  <c r="R128"/>
  <c r="P128"/>
  <c r="BI121"/>
  <c r="BH121"/>
  <c r="BF121"/>
  <c r="BE121"/>
  <c r="T121"/>
  <c r="R121"/>
  <c r="P121"/>
  <c r="BI115"/>
  <c r="BH115"/>
  <c r="BF115"/>
  <c r="BE115"/>
  <c r="T115"/>
  <c r="R115"/>
  <c r="P115"/>
  <c r="BI110"/>
  <c r="BH110"/>
  <c r="BF110"/>
  <c r="BE110"/>
  <c r="T110"/>
  <c r="R110"/>
  <c r="P110"/>
  <c r="BI105"/>
  <c r="BH105"/>
  <c r="BF105"/>
  <c r="BE105"/>
  <c r="T105"/>
  <c r="R105"/>
  <c r="P105"/>
  <c r="BI100"/>
  <c r="BH100"/>
  <c r="BF100"/>
  <c r="BE100"/>
  <c r="T100"/>
  <c r="R100"/>
  <c r="P100"/>
  <c r="J94"/>
  <c r="J93"/>
  <c r="F93"/>
  <c r="F91"/>
  <c r="E89"/>
  <c r="J59"/>
  <c r="J58"/>
  <c r="F58"/>
  <c r="F56"/>
  <c r="E54"/>
  <c r="J20"/>
  <c r="E20"/>
  <c r="F94"/>
  <c r="J19"/>
  <c r="J14"/>
  <c r="J91"/>
  <c r="E7"/>
  <c r="E85"/>
  <c i="2" r="J39"/>
  <c r="J38"/>
  <c i="1" r="AY56"/>
  <c i="2" r="J37"/>
  <c i="1" r="AX56"/>
  <c i="2" r="BI277"/>
  <c r="BH277"/>
  <c r="BF277"/>
  <c r="BE277"/>
  <c r="T277"/>
  <c r="T276"/>
  <c r="R277"/>
  <c r="R276"/>
  <c r="P277"/>
  <c r="P276"/>
  <c r="BI274"/>
  <c r="BH274"/>
  <c r="BF274"/>
  <c r="BE274"/>
  <c r="T274"/>
  <c r="R274"/>
  <c r="P274"/>
  <c r="BI271"/>
  <c r="BH271"/>
  <c r="BF271"/>
  <c r="BE271"/>
  <c r="T271"/>
  <c r="R271"/>
  <c r="P271"/>
  <c r="BI266"/>
  <c r="BH266"/>
  <c r="BF266"/>
  <c r="BE266"/>
  <c r="T266"/>
  <c r="T265"/>
  <c r="R266"/>
  <c r="R265"/>
  <c r="P266"/>
  <c r="P265"/>
  <c r="BI260"/>
  <c r="BH260"/>
  <c r="BF260"/>
  <c r="BE260"/>
  <c r="T260"/>
  <c r="R260"/>
  <c r="P260"/>
  <c r="BI258"/>
  <c r="BH258"/>
  <c r="BF258"/>
  <c r="BE258"/>
  <c r="T258"/>
  <c r="R258"/>
  <c r="P258"/>
  <c r="BI252"/>
  <c r="BH252"/>
  <c r="BF252"/>
  <c r="BE252"/>
  <c r="T252"/>
  <c r="R252"/>
  <c r="P252"/>
  <c r="BI249"/>
  <c r="BH249"/>
  <c r="BF249"/>
  <c r="BE249"/>
  <c r="T249"/>
  <c r="R249"/>
  <c r="P249"/>
  <c r="BI244"/>
  <c r="BH244"/>
  <c r="BF244"/>
  <c r="BE244"/>
  <c r="T244"/>
  <c r="R244"/>
  <c r="P244"/>
  <c r="BI241"/>
  <c r="BH241"/>
  <c r="BF241"/>
  <c r="BE241"/>
  <c r="T241"/>
  <c r="R241"/>
  <c r="P241"/>
  <c r="BI236"/>
  <c r="BH236"/>
  <c r="BF236"/>
  <c r="BE236"/>
  <c r="T236"/>
  <c r="R236"/>
  <c r="P236"/>
  <c r="BI231"/>
  <c r="BH231"/>
  <c r="BF231"/>
  <c r="BE231"/>
  <c r="T231"/>
  <c r="R231"/>
  <c r="P231"/>
  <c r="BI226"/>
  <c r="BH226"/>
  <c r="BF226"/>
  <c r="BE226"/>
  <c r="T226"/>
  <c r="R226"/>
  <c r="P226"/>
  <c r="BI222"/>
  <c r="BH222"/>
  <c r="BF222"/>
  <c r="BE222"/>
  <c r="T222"/>
  <c r="R222"/>
  <c r="P222"/>
  <c r="BI217"/>
  <c r="BH217"/>
  <c r="BF217"/>
  <c r="BE217"/>
  <c r="T217"/>
  <c r="R217"/>
  <c r="P217"/>
  <c r="BI213"/>
  <c r="BH213"/>
  <c r="BF213"/>
  <c r="BE213"/>
  <c r="T213"/>
  <c r="R213"/>
  <c r="P213"/>
  <c r="BI210"/>
  <c r="BH210"/>
  <c r="BF210"/>
  <c r="BE210"/>
  <c r="T210"/>
  <c r="R210"/>
  <c r="P210"/>
  <c r="BI206"/>
  <c r="BH206"/>
  <c r="BF206"/>
  <c r="BE206"/>
  <c r="T206"/>
  <c r="R206"/>
  <c r="P206"/>
  <c r="BI202"/>
  <c r="BH202"/>
  <c r="BF202"/>
  <c r="BE202"/>
  <c r="T202"/>
  <c r="R202"/>
  <c r="P202"/>
  <c r="BI197"/>
  <c r="BH197"/>
  <c r="BF197"/>
  <c r="BE197"/>
  <c r="T197"/>
  <c r="R197"/>
  <c r="P197"/>
  <c r="BI193"/>
  <c r="BH193"/>
  <c r="BF193"/>
  <c r="BE193"/>
  <c r="T193"/>
  <c r="R193"/>
  <c r="P193"/>
  <c r="BI189"/>
  <c r="BH189"/>
  <c r="BF189"/>
  <c r="BE189"/>
  <c r="T189"/>
  <c r="R189"/>
  <c r="P189"/>
  <c r="BI184"/>
  <c r="BH184"/>
  <c r="BF184"/>
  <c r="BE184"/>
  <c r="T184"/>
  <c r="R184"/>
  <c r="P184"/>
  <c r="BI178"/>
  <c r="BH178"/>
  <c r="BF178"/>
  <c r="BE178"/>
  <c r="T178"/>
  <c r="R178"/>
  <c r="P178"/>
  <c r="BI175"/>
  <c r="BH175"/>
  <c r="BF175"/>
  <c r="BE175"/>
  <c r="T175"/>
  <c r="R175"/>
  <c r="P175"/>
  <c r="BI168"/>
  <c r="BH168"/>
  <c r="BF168"/>
  <c r="BE168"/>
  <c r="T168"/>
  <c r="R168"/>
  <c r="P168"/>
  <c r="BI163"/>
  <c r="BH163"/>
  <c r="BF163"/>
  <c r="BE163"/>
  <c r="T163"/>
  <c r="R163"/>
  <c r="P163"/>
  <c r="BI156"/>
  <c r="BH156"/>
  <c r="BF156"/>
  <c r="BE156"/>
  <c r="T156"/>
  <c r="R156"/>
  <c r="P156"/>
  <c r="BI148"/>
  <c r="BH148"/>
  <c r="BF148"/>
  <c r="BE148"/>
  <c r="T148"/>
  <c r="R148"/>
  <c r="P148"/>
  <c r="BI143"/>
  <c r="BH143"/>
  <c r="BF143"/>
  <c r="BE143"/>
  <c r="T143"/>
  <c r="R143"/>
  <c r="P143"/>
  <c r="BI138"/>
  <c r="BH138"/>
  <c r="BF138"/>
  <c r="BE138"/>
  <c r="T138"/>
  <c r="R138"/>
  <c r="P138"/>
  <c r="BI133"/>
  <c r="BH133"/>
  <c r="BF133"/>
  <c r="BE133"/>
  <c r="T133"/>
  <c r="R133"/>
  <c r="P133"/>
  <c r="BI130"/>
  <c r="BH130"/>
  <c r="BF130"/>
  <c r="BE130"/>
  <c r="T130"/>
  <c r="R130"/>
  <c r="P130"/>
  <c r="BI126"/>
  <c r="BH126"/>
  <c r="BF126"/>
  <c r="BE126"/>
  <c r="T126"/>
  <c r="R126"/>
  <c r="P126"/>
  <c r="BI123"/>
  <c r="BH123"/>
  <c r="BF123"/>
  <c r="BE123"/>
  <c r="T123"/>
  <c r="R123"/>
  <c r="P123"/>
  <c r="BI116"/>
  <c r="BH116"/>
  <c r="BF116"/>
  <c r="BE116"/>
  <c r="T116"/>
  <c r="R116"/>
  <c r="P116"/>
  <c r="BI112"/>
  <c r="BH112"/>
  <c r="BF112"/>
  <c r="BE112"/>
  <c r="T112"/>
  <c r="R112"/>
  <c r="P112"/>
  <c r="BI109"/>
  <c r="BH109"/>
  <c r="BF109"/>
  <c r="BE109"/>
  <c r="T109"/>
  <c r="R109"/>
  <c r="P109"/>
  <c r="BI106"/>
  <c r="BH106"/>
  <c r="BF106"/>
  <c r="BE106"/>
  <c r="T106"/>
  <c r="R106"/>
  <c r="P106"/>
  <c r="BI101"/>
  <c r="BH101"/>
  <c r="BF101"/>
  <c r="BE101"/>
  <c r="T101"/>
  <c r="R101"/>
  <c r="P101"/>
  <c r="BI97"/>
  <c r="BH97"/>
  <c r="BF97"/>
  <c r="BE97"/>
  <c r="T97"/>
  <c r="R97"/>
  <c r="P97"/>
  <c r="J91"/>
  <c r="J90"/>
  <c r="F90"/>
  <c r="F88"/>
  <c r="E86"/>
  <c r="J59"/>
  <c r="J58"/>
  <c r="F58"/>
  <c r="F56"/>
  <c r="E54"/>
  <c r="J20"/>
  <c r="E20"/>
  <c r="F91"/>
  <c r="J19"/>
  <c r="J14"/>
  <c r="J88"/>
  <c r="E7"/>
  <c r="E82"/>
  <c i="1" r="L50"/>
  <c r="AM50"/>
  <c r="AM49"/>
  <c r="L49"/>
  <c r="AM47"/>
  <c r="L47"/>
  <c r="L45"/>
  <c r="L44"/>
  <c i="7" r="BK166"/>
  <c r="J166"/>
  <c r="BK161"/>
  <c r="J161"/>
  <c r="BK155"/>
  <c r="J155"/>
  <c r="BK151"/>
  <c r="J151"/>
  <c r="BK148"/>
  <c r="J148"/>
  <c r="BK143"/>
  <c r="J143"/>
  <c r="BK139"/>
  <c r="J139"/>
  <c r="BK136"/>
  <c r="J136"/>
  <c r="BK123"/>
  <c r="J123"/>
  <c r="BK111"/>
  <c r="J111"/>
  <c r="BK104"/>
  <c r="J104"/>
  <c r="BK101"/>
  <c r="J101"/>
  <c r="BK97"/>
  <c r="J97"/>
  <c r="BK92"/>
  <c r="J92"/>
  <c i="6" r="BK320"/>
  <c r="J320"/>
  <c r="BK315"/>
  <c r="J315"/>
  <c r="BK310"/>
  <c r="J310"/>
  <c r="BK304"/>
  <c r="J304"/>
  <c r="BK295"/>
  <c r="J295"/>
  <c r="BK288"/>
  <c r="J288"/>
  <c r="BK282"/>
  <c r="J282"/>
  <c r="BK277"/>
  <c r="J277"/>
  <c r="BK271"/>
  <c r="J271"/>
  <c r="BK263"/>
  <c r="J263"/>
  <c r="BK257"/>
  <c r="J257"/>
  <c r="BK252"/>
  <c r="J252"/>
  <c r="BK248"/>
  <c r="J248"/>
  <c r="BK239"/>
  <c r="J239"/>
  <c r="BK235"/>
  <c r="J235"/>
  <c r="BK231"/>
  <c r="J231"/>
  <c r="BK225"/>
  <c r="J225"/>
  <c r="BK213"/>
  <c r="J213"/>
  <c r="BK204"/>
  <c r="J204"/>
  <c r="BK192"/>
  <c r="J192"/>
  <c r="BK186"/>
  <c r="J186"/>
  <c r="BK180"/>
  <c r="J180"/>
  <c r="BK175"/>
  <c r="J175"/>
  <c r="BK169"/>
  <c r="J169"/>
  <c r="BK163"/>
  <c r="J163"/>
  <c r="BK156"/>
  <c r="J156"/>
  <c r="BK150"/>
  <c r="J150"/>
  <c r="BK146"/>
  <c r="J146"/>
  <c r="BK137"/>
  <c r="J137"/>
  <c r="BK128"/>
  <c r="J128"/>
  <c r="BK118"/>
  <c r="J118"/>
  <c r="BK114"/>
  <c r="J114"/>
  <c r="BK104"/>
  <c r="J104"/>
  <c r="BK100"/>
  <c r="J100"/>
  <c r="BK96"/>
  <c r="J96"/>
  <c i="5" r="BK301"/>
  <c r="J301"/>
  <c r="BK294"/>
  <c r="J294"/>
  <c r="BK286"/>
  <c r="J286"/>
  <c r="BK274"/>
  <c r="J274"/>
  <c r="BK265"/>
  <c r="J265"/>
  <c r="BK258"/>
  <c r="J258"/>
  <c r="BK250"/>
  <c r="J250"/>
  <c r="BK246"/>
  <c r="J246"/>
  <c r="BK240"/>
  <c r="J240"/>
  <c r="BK235"/>
  <c r="J235"/>
  <c r="BK226"/>
  <c r="J226"/>
  <c r="BK218"/>
  <c r="J218"/>
  <c r="BK204"/>
  <c r="J204"/>
  <c r="BK197"/>
  <c r="J197"/>
  <c r="BK190"/>
  <c r="J190"/>
  <c r="BK180"/>
  <c r="J180"/>
  <c r="BK170"/>
  <c r="J170"/>
  <c r="BK161"/>
  <c r="J161"/>
  <c r="BK152"/>
  <c r="J152"/>
  <c r="BK142"/>
  <c r="J142"/>
  <c r="BK136"/>
  <c r="J136"/>
  <c r="BK132"/>
  <c r="J132"/>
  <c r="BK125"/>
  <c r="J125"/>
  <c r="BK118"/>
  <c r="J118"/>
  <c r="BK111"/>
  <c r="J111"/>
  <c r="BK104"/>
  <c r="J104"/>
  <c r="BK100"/>
  <c r="J100"/>
  <c r="BK96"/>
  <c r="J96"/>
  <c i="4" r="BK171"/>
  <c r="J171"/>
  <c r="BK168"/>
  <c r="J168"/>
  <c r="BK165"/>
  <c r="J165"/>
  <c r="BK162"/>
  <c r="J162"/>
  <c r="BK157"/>
  <c r="J157"/>
  <c r="BK153"/>
  <c r="J153"/>
  <c r="BK149"/>
  <c r="J149"/>
  <c r="BK145"/>
  <c r="J145"/>
  <c r="BK141"/>
  <c r="J141"/>
  <c r="BK138"/>
  <c r="J138"/>
  <c r="BK133"/>
  <c r="J133"/>
  <c r="BK129"/>
  <c r="J129"/>
  <c r="BK120"/>
  <c r="J120"/>
  <c r="BK117"/>
  <c r="J117"/>
  <c r="BK113"/>
  <c r="J113"/>
  <c r="BK109"/>
  <c r="J109"/>
  <c r="BK103"/>
  <c r="J103"/>
  <c r="BK90"/>
  <c r="J90"/>
  <c i="3" r="BK312"/>
  <c r="J312"/>
  <c r="BK308"/>
  <c r="J308"/>
  <c r="BK304"/>
  <c r="J304"/>
  <c r="BK300"/>
  <c r="J300"/>
  <c r="BK296"/>
  <c r="J296"/>
  <c r="BK293"/>
  <c r="J293"/>
  <c r="BK285"/>
  <c r="J285"/>
  <c r="BK280"/>
  <c r="J280"/>
  <c r="BK275"/>
  <c r="J275"/>
  <c r="BK270"/>
  <c r="J270"/>
  <c r="BK267"/>
  <c r="J267"/>
  <c r="BK261"/>
  <c r="J261"/>
  <c r="BK256"/>
  <c r="J256"/>
  <c r="BK253"/>
  <c r="J253"/>
  <c r="BK248"/>
  <c r="J248"/>
  <c r="BK243"/>
  <c r="J243"/>
  <c r="BK237"/>
  <c r="J237"/>
  <c r="BK232"/>
  <c r="J232"/>
  <c r="BK228"/>
  <c r="J228"/>
  <c r="BK223"/>
  <c r="J223"/>
  <c r="BK218"/>
  <c r="J218"/>
  <c r="BK214"/>
  <c r="J214"/>
  <c r="BK209"/>
  <c r="J209"/>
  <c r="BK205"/>
  <c r="J205"/>
  <c r="BK200"/>
  <c r="J200"/>
  <c r="BK196"/>
  <c r="J196"/>
  <c r="BK191"/>
  <c r="J191"/>
  <c r="BK186"/>
  <c r="J186"/>
  <c r="BK180"/>
  <c r="J180"/>
  <c r="BK177"/>
  <c r="J177"/>
  <c r="BK174"/>
  <c r="J174"/>
  <c r="BK169"/>
  <c r="J169"/>
  <c r="BK164"/>
  <c r="J164"/>
  <c r="BK158"/>
  <c r="J158"/>
  <c r="BK151"/>
  <c r="J151"/>
  <c r="BK147"/>
  <c r="J147"/>
  <c r="BK142"/>
  <c r="J142"/>
  <c r="BK137"/>
  <c r="J137"/>
  <c r="BK134"/>
  <c r="J134"/>
  <c r="BK131"/>
  <c r="J131"/>
  <c r="BK128"/>
  <c r="J128"/>
  <c r="BK121"/>
  <c r="J121"/>
  <c r="BK115"/>
  <c r="J115"/>
  <c r="BK110"/>
  <c r="J110"/>
  <c r="BK105"/>
  <c r="J105"/>
  <c r="BK100"/>
  <c r="J100"/>
  <c i="2" r="BK277"/>
  <c r="J277"/>
  <c r="BK274"/>
  <c r="J274"/>
  <c r="BK271"/>
  <c r="J271"/>
  <c r="BK266"/>
  <c r="J266"/>
  <c r="BK260"/>
  <c r="J260"/>
  <c r="BK258"/>
  <c r="J258"/>
  <c r="BK252"/>
  <c r="J252"/>
  <c r="BK249"/>
  <c r="J249"/>
  <c r="BK244"/>
  <c r="J244"/>
  <c r="BK241"/>
  <c r="J241"/>
  <c r="BK236"/>
  <c r="J236"/>
  <c r="BK231"/>
  <c r="J231"/>
  <c r="BK226"/>
  <c r="J226"/>
  <c r="BK222"/>
  <c r="J222"/>
  <c r="BK217"/>
  <c r="J217"/>
  <c r="BK213"/>
  <c r="J213"/>
  <c r="BK210"/>
  <c r="J210"/>
  <c r="BK206"/>
  <c r="J206"/>
  <c r="BK202"/>
  <c r="J202"/>
  <c r="BK197"/>
  <c r="J197"/>
  <c r="BK193"/>
  <c r="J193"/>
  <c r="BK189"/>
  <c r="J189"/>
  <c r="BK184"/>
  <c r="J184"/>
  <c r="BK178"/>
  <c r="J178"/>
  <c r="BK175"/>
  <c r="J175"/>
  <c r="BK168"/>
  <c r="J168"/>
  <c r="BK163"/>
  <c r="J163"/>
  <c r="BK156"/>
  <c r="J156"/>
  <c r="BK148"/>
  <c r="J148"/>
  <c r="BK143"/>
  <c r="J143"/>
  <c r="BK138"/>
  <c r="J138"/>
  <c r="BK133"/>
  <c r="J133"/>
  <c r="BK130"/>
  <c r="J130"/>
  <c r="BK126"/>
  <c r="J126"/>
  <c r="BK123"/>
  <c r="J123"/>
  <c r="BK116"/>
  <c r="J116"/>
  <c r="BK112"/>
  <c r="J112"/>
  <c r="BK109"/>
  <c r="J109"/>
  <c r="BK106"/>
  <c r="J106"/>
  <c r="BK101"/>
  <c r="J101"/>
  <c r="BK97"/>
  <c r="J97"/>
  <c i="1" r="AS59"/>
  <c r="AS55"/>
  <c i="2" l="1" r="BK96"/>
  <c r="J96"/>
  <c r="J65"/>
  <c r="P96"/>
  <c r="R96"/>
  <c r="T96"/>
  <c r="BK183"/>
  <c r="J183"/>
  <c r="J66"/>
  <c r="P183"/>
  <c r="R183"/>
  <c r="T183"/>
  <c r="BK216"/>
  <c r="J216"/>
  <c r="J67"/>
  <c r="P216"/>
  <c r="R216"/>
  <c r="T216"/>
  <c r="BK240"/>
  <c r="J240"/>
  <c r="J68"/>
  <c r="P240"/>
  <c r="R240"/>
  <c r="T240"/>
  <c r="BK251"/>
  <c r="J251"/>
  <c r="J69"/>
  <c r="P251"/>
  <c r="R251"/>
  <c r="T251"/>
  <c r="BK270"/>
  <c r="J270"/>
  <c r="J71"/>
  <c r="P270"/>
  <c r="R270"/>
  <c r="T270"/>
  <c i="3" r="BK99"/>
  <c r="J99"/>
  <c r="J65"/>
  <c r="P99"/>
  <c r="R99"/>
  <c r="T99"/>
  <c r="BK190"/>
  <c r="J190"/>
  <c r="J67"/>
  <c r="P190"/>
  <c r="R190"/>
  <c r="T190"/>
  <c r="BK222"/>
  <c r="J222"/>
  <c r="J68"/>
  <c r="P222"/>
  <c r="R222"/>
  <c r="T222"/>
  <c r="BK252"/>
  <c r="J252"/>
  <c r="J69"/>
  <c r="P252"/>
  <c r="R252"/>
  <c r="T252"/>
  <c r="BK269"/>
  <c r="J269"/>
  <c r="J70"/>
  <c r="P269"/>
  <c r="R269"/>
  <c r="T269"/>
  <c r="BK292"/>
  <c r="J292"/>
  <c r="J72"/>
  <c r="P292"/>
  <c r="R292"/>
  <c r="T292"/>
  <c r="BK299"/>
  <c r="J299"/>
  <c r="J74"/>
  <c r="P299"/>
  <c r="P298"/>
  <c r="R299"/>
  <c r="R298"/>
  <c r="T299"/>
  <c r="T298"/>
  <c i="4" r="BK89"/>
  <c r="J89"/>
  <c r="J65"/>
  <c r="P89"/>
  <c r="P88"/>
  <c r="P87"/>
  <c i="1" r="AU58"/>
  <c i="4" r="R89"/>
  <c r="R88"/>
  <c r="R87"/>
  <c r="T89"/>
  <c r="T88"/>
  <c r="T87"/>
  <c i="5" r="BK95"/>
  <c r="J95"/>
  <c r="J65"/>
  <c r="P95"/>
  <c r="R95"/>
  <c r="T95"/>
  <c r="BK141"/>
  <c r="J141"/>
  <c r="J66"/>
  <c r="P141"/>
  <c r="R141"/>
  <c r="T141"/>
  <c r="BK203"/>
  <c r="J203"/>
  <c r="J67"/>
  <c r="P203"/>
  <c r="R203"/>
  <c r="T203"/>
  <c r="BK239"/>
  <c r="J239"/>
  <c r="J69"/>
  <c r="P239"/>
  <c r="R239"/>
  <c r="T239"/>
  <c r="BK273"/>
  <c r="J273"/>
  <c r="J70"/>
  <c r="P273"/>
  <c r="R273"/>
  <c r="T273"/>
  <c i="6" r="BK95"/>
  <c r="J95"/>
  <c r="J65"/>
  <c r="P95"/>
  <c r="R95"/>
  <c r="T95"/>
  <c r="BK155"/>
  <c r="J155"/>
  <c r="J66"/>
  <c r="P155"/>
  <c r="R155"/>
  <c r="T155"/>
  <c r="BK185"/>
  <c r="J185"/>
  <c r="J67"/>
  <c r="P185"/>
  <c r="R185"/>
  <c r="T185"/>
  <c r="BK247"/>
  <c r="J247"/>
  <c r="J68"/>
  <c r="P247"/>
  <c r="R247"/>
  <c r="T247"/>
  <c r="BK256"/>
  <c r="J256"/>
  <c r="J69"/>
  <c r="P256"/>
  <c r="R256"/>
  <c r="T256"/>
  <c r="BK287"/>
  <c r="J287"/>
  <c r="J70"/>
  <c r="P287"/>
  <c r="R287"/>
  <c r="T287"/>
  <c i="7" r="BK91"/>
  <c r="J91"/>
  <c r="J65"/>
  <c r="P91"/>
  <c r="R91"/>
  <c r="T91"/>
  <c r="BK122"/>
  <c r="J122"/>
  <c r="J66"/>
  <c r="P122"/>
  <c r="R122"/>
  <c r="T122"/>
  <c r="BK160"/>
  <c r="J160"/>
  <c r="J67"/>
  <c r="P160"/>
  <c r="R160"/>
  <c r="T160"/>
  <c i="2" r="E50"/>
  <c r="J56"/>
  <c r="F59"/>
  <c r="BG97"/>
  <c r="BG101"/>
  <c r="BG106"/>
  <c r="BG109"/>
  <c r="BG112"/>
  <c r="BG116"/>
  <c r="BG123"/>
  <c r="BG126"/>
  <c r="BG130"/>
  <c r="BG133"/>
  <c r="BG138"/>
  <c r="BG143"/>
  <c r="BG148"/>
  <c r="BG156"/>
  <c r="BG163"/>
  <c r="BG168"/>
  <c r="BG175"/>
  <c r="BG178"/>
  <c r="BG184"/>
  <c r="BG189"/>
  <c r="BG193"/>
  <c r="BG197"/>
  <c r="BG202"/>
  <c r="BG206"/>
  <c r="BG210"/>
  <c r="BG213"/>
  <c r="BG217"/>
  <c r="BG222"/>
  <c r="BG226"/>
  <c r="BG231"/>
  <c r="BG236"/>
  <c r="BG241"/>
  <c r="BG244"/>
  <c r="BG249"/>
  <c r="BG252"/>
  <c r="BG258"/>
  <c r="BG260"/>
  <c r="BG266"/>
  <c r="BG271"/>
  <c r="BG274"/>
  <c r="BG277"/>
  <c r="BK265"/>
  <c r="J265"/>
  <c r="J70"/>
  <c r="BK276"/>
  <c r="J276"/>
  <c r="J72"/>
  <c i="3" r="E50"/>
  <c r="J56"/>
  <c r="F59"/>
  <c r="BG100"/>
  <c r="BG105"/>
  <c r="BG110"/>
  <c r="BG115"/>
  <c r="BG121"/>
  <c r="BG128"/>
  <c r="BG131"/>
  <c r="BG134"/>
  <c r="BG137"/>
  <c r="BG142"/>
  <c r="BG147"/>
  <c r="BG151"/>
  <c r="BG158"/>
  <c r="BG164"/>
  <c r="BG169"/>
  <c r="BG174"/>
  <c r="BG177"/>
  <c r="BG180"/>
  <c r="BG186"/>
  <c r="BG191"/>
  <c r="BG196"/>
  <c r="BG200"/>
  <c r="BG205"/>
  <c r="BG209"/>
  <c r="BG214"/>
  <c r="BG218"/>
  <c r="BG223"/>
  <c r="BG228"/>
  <c r="BG232"/>
  <c r="BG237"/>
  <c r="BG243"/>
  <c r="BG248"/>
  <c r="BG253"/>
  <c r="BG256"/>
  <c r="BG261"/>
  <c r="BG267"/>
  <c r="BG270"/>
  <c r="BG275"/>
  <c r="BG280"/>
  <c r="BG285"/>
  <c r="BG293"/>
  <c r="BG296"/>
  <c r="BG300"/>
  <c r="BG304"/>
  <c r="BG308"/>
  <c r="BG312"/>
  <c r="BK185"/>
  <c r="J185"/>
  <c r="J66"/>
  <c r="BK284"/>
  <c r="J284"/>
  <c r="J71"/>
  <c r="BK311"/>
  <c r="J311"/>
  <c r="J75"/>
  <c i="4" r="E50"/>
  <c r="J56"/>
  <c r="F59"/>
  <c r="BG90"/>
  <c r="BG103"/>
  <c r="BG109"/>
  <c r="BG113"/>
  <c r="BG117"/>
  <c r="BG120"/>
  <c r="BG129"/>
  <c r="BG133"/>
  <c r="BG138"/>
  <c r="BG141"/>
  <c r="BG145"/>
  <c r="BG149"/>
  <c r="BG153"/>
  <c r="BG157"/>
  <c r="BG162"/>
  <c r="BG165"/>
  <c r="BG168"/>
  <c r="BG171"/>
  <c i="5" r="E50"/>
  <c r="J56"/>
  <c r="F59"/>
  <c r="BG96"/>
  <c r="BG100"/>
  <c r="BG104"/>
  <c r="BG111"/>
  <c r="BG118"/>
  <c r="BG125"/>
  <c r="BG132"/>
  <c r="BG136"/>
  <c r="BG142"/>
  <c r="BG152"/>
  <c r="BG161"/>
  <c r="BG170"/>
  <c r="BG180"/>
  <c r="BG190"/>
  <c r="BG197"/>
  <c r="BG204"/>
  <c r="BG218"/>
  <c r="BG226"/>
  <c r="BG235"/>
  <c r="BG240"/>
  <c r="BG246"/>
  <c r="BG250"/>
  <c r="BG258"/>
  <c r="BG265"/>
  <c r="BG274"/>
  <c r="BG286"/>
  <c r="BG294"/>
  <c r="BG301"/>
  <c r="BK234"/>
  <c r="J234"/>
  <c r="J68"/>
  <c r="BK300"/>
  <c r="J300"/>
  <c r="J71"/>
  <c i="6" r="E50"/>
  <c r="J56"/>
  <c r="F59"/>
  <c r="BG96"/>
  <c r="BG100"/>
  <c r="BG104"/>
  <c r="BG114"/>
  <c r="BG118"/>
  <c r="BG128"/>
  <c r="BG137"/>
  <c r="BG146"/>
  <c r="BG150"/>
  <c r="BG156"/>
  <c r="BG163"/>
  <c r="BG169"/>
  <c r="BG175"/>
  <c r="BG180"/>
  <c r="BG186"/>
  <c r="BG192"/>
  <c r="BG204"/>
  <c r="BG213"/>
  <c r="BG225"/>
  <c r="BG231"/>
  <c r="BG235"/>
  <c r="BG239"/>
  <c r="BG248"/>
  <c r="BG252"/>
  <c r="BG257"/>
  <c r="BG263"/>
  <c r="BG271"/>
  <c r="BG277"/>
  <c r="BG282"/>
  <c r="BG288"/>
  <c r="BG295"/>
  <c r="BG304"/>
  <c r="BG310"/>
  <c r="BG315"/>
  <c r="BG320"/>
  <c r="BK319"/>
  <c r="J319"/>
  <c r="J71"/>
  <c i="7" r="E50"/>
  <c r="J56"/>
  <c r="F59"/>
  <c r="BG92"/>
  <c r="BG97"/>
  <c r="BG101"/>
  <c r="BG104"/>
  <c r="BG111"/>
  <c r="BG123"/>
  <c r="BG136"/>
  <c r="BG139"/>
  <c r="BG143"/>
  <c r="BG148"/>
  <c r="BG151"/>
  <c r="BG155"/>
  <c r="BG161"/>
  <c r="BG166"/>
  <c i="2" r="F35"/>
  <c i="1" r="AZ56"/>
  <c i="2" r="J35"/>
  <c i="1" r="AV56"/>
  <c i="2" r="F36"/>
  <c i="1" r="BA56"/>
  <c i="2" r="J36"/>
  <c i="1" r="AW56"/>
  <c i="2" r="F38"/>
  <c i="1" r="BC56"/>
  <c i="2" r="F39"/>
  <c i="1" r="BD56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8"/>
  <c i="4" r="J35"/>
  <c i="1" r="AV58"/>
  <c i="4" r="F36"/>
  <c i="1" r="BA58"/>
  <c i="4" r="J36"/>
  <c i="1" r="AW58"/>
  <c i="4" r="F38"/>
  <c i="1" r="BC58"/>
  <c i="4" r="F39"/>
  <c i="1" r="BD58"/>
  <c i="5" r="F35"/>
  <c i="1" r="AZ60"/>
  <c i="5" r="J35"/>
  <c i="1" r="AV60"/>
  <c i="5" r="F36"/>
  <c i="1" r="BA60"/>
  <c i="5" r="J36"/>
  <c i="1" r="AW60"/>
  <c i="5" r="F38"/>
  <c i="1" r="BC60"/>
  <c i="5" r="F39"/>
  <c i="1" r="BD60"/>
  <c i="6" r="F35"/>
  <c i="1" r="AZ61"/>
  <c i="6" r="J35"/>
  <c i="1" r="AV61"/>
  <c i="6" r="F36"/>
  <c i="1" r="BA61"/>
  <c i="6" r="J36"/>
  <c i="1" r="AW61"/>
  <c i="6" r="F38"/>
  <c i="1" r="BC61"/>
  <c i="6" r="F39"/>
  <c i="1" r="BD61"/>
  <c i="7" r="F35"/>
  <c i="1" r="AZ62"/>
  <c i="7" r="J35"/>
  <c i="1" r="AV62"/>
  <c i="7" r="F36"/>
  <c i="1" r="BA62"/>
  <c i="7" r="J36"/>
  <c i="1" r="AW62"/>
  <c i="7" r="F38"/>
  <c i="1" r="BC62"/>
  <c i="7" r="F39"/>
  <c i="1" r="BD62"/>
  <c r="AS54"/>
  <c i="7" l="1" r="T90"/>
  <c r="T89"/>
  <c r="R90"/>
  <c r="R89"/>
  <c r="P90"/>
  <c r="P89"/>
  <c i="1" r="AU62"/>
  <c i="6" r="T94"/>
  <c r="T93"/>
  <c r="R94"/>
  <c r="R93"/>
  <c r="P94"/>
  <c r="P93"/>
  <c i="1" r="AU61"/>
  <c i="5" r="T94"/>
  <c r="T93"/>
  <c r="R94"/>
  <c r="R93"/>
  <c r="P94"/>
  <c r="P93"/>
  <c i="1" r="AU60"/>
  <c i="3" r="T98"/>
  <c r="T97"/>
  <c r="R98"/>
  <c r="R97"/>
  <c r="P98"/>
  <c r="P97"/>
  <c i="1" r="AU57"/>
  <c i="2" r="T95"/>
  <c r="T94"/>
  <c r="R95"/>
  <c r="R94"/>
  <c r="P95"/>
  <c r="P94"/>
  <c i="1" r="AU56"/>
  <c i="2" r="BK95"/>
  <c r="J95"/>
  <c r="J64"/>
  <c i="3" r="BK98"/>
  <c r="J98"/>
  <c r="J64"/>
  <c r="BK298"/>
  <c r="J298"/>
  <c r="J73"/>
  <c i="4" r="BK88"/>
  <c r="J88"/>
  <c r="J64"/>
  <c i="5" r="BK94"/>
  <c r="J94"/>
  <c r="J64"/>
  <c i="6" r="BK94"/>
  <c r="J94"/>
  <c r="J64"/>
  <c i="7" r="BK90"/>
  <c r="J90"/>
  <c r="J64"/>
  <c i="1" r="AT56"/>
  <c r="AT57"/>
  <c r="AT58"/>
  <c r="AT60"/>
  <c r="AT61"/>
  <c r="AT62"/>
  <c r="AZ55"/>
  <c r="AV55"/>
  <c r="BA55"/>
  <c r="AW55"/>
  <c r="BC55"/>
  <c r="AY55"/>
  <c r="BD55"/>
  <c r="AZ59"/>
  <c r="AV59"/>
  <c r="BA59"/>
  <c r="AW59"/>
  <c r="BC59"/>
  <c r="AY59"/>
  <c r="BD59"/>
  <c i="2" r="F37"/>
  <c i="1" r="BB56"/>
  <c i="3" r="F37"/>
  <c i="1" r="BB57"/>
  <c i="4" r="F37"/>
  <c i="1" r="BB58"/>
  <c i="5" r="F37"/>
  <c i="1" r="BB60"/>
  <c i="6" r="F37"/>
  <c i="1" r="BB61"/>
  <c i="7" r="F37"/>
  <c i="1" r="BB62"/>
  <c i="2" l="1" r="BK94"/>
  <c r="J94"/>
  <c r="J63"/>
  <c i="3" r="BK97"/>
  <c r="J97"/>
  <c r="J63"/>
  <c i="4" r="BK87"/>
  <c r="J87"/>
  <c r="J63"/>
  <c i="5" r="BK93"/>
  <c r="J93"/>
  <c r="J63"/>
  <c i="6" r="BK93"/>
  <c r="J93"/>
  <c r="J63"/>
  <c i="7" r="BK89"/>
  <c r="J89"/>
  <c r="J63"/>
  <c i="1" r="BD54"/>
  <c r="W33"/>
  <c r="AT55"/>
  <c r="AU55"/>
  <c r="BB55"/>
  <c r="AX55"/>
  <c r="AT59"/>
  <c r="AU59"/>
  <c r="BB59"/>
  <c r="AX59"/>
  <c r="AZ54"/>
  <c r="W29"/>
  <c r="BA54"/>
  <c r="W30"/>
  <c r="BC54"/>
  <c r="W32"/>
  <c l="1" r="AU54"/>
  <c r="AV54"/>
  <c r="AK29"/>
  <c r="AW54"/>
  <c r="AK30"/>
  <c r="AY54"/>
  <c r="BB54"/>
  <c r="W31"/>
  <c i="2" r="J32"/>
  <c i="1" r="AG56"/>
  <c r="AN56"/>
  <c i="3" r="J32"/>
  <c i="1" r="AG57"/>
  <c r="AN57"/>
  <c i="4" r="J32"/>
  <c i="1" r="AG58"/>
  <c r="AN58"/>
  <c i="5" r="J32"/>
  <c i="1" r="AG60"/>
  <c r="AN60"/>
  <c i="6" r="J32"/>
  <c i="1" r="AG61"/>
  <c r="AN61"/>
  <c i="7" r="J32"/>
  <c i="1" r="AG62"/>
  <c r="AN62"/>
  <c i="2" l="1" r="J41"/>
  <c i="3" r="J41"/>
  <c i="4" r="J41"/>
  <c i="5" r="J41"/>
  <c i="6" r="J41"/>
  <c i="7" r="J41"/>
  <c i="1" r="AT54"/>
  <c r="AG55"/>
  <c r="AG59"/>
  <c r="AN59"/>
  <c r="AX54"/>
  <c l="1" r="AN55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<sst xmlns="http://schemas.openxmlformats.org/spreadsheetml/2006/main">
  <si>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</si>
  <si>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</si>
  <si>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</si>
  <si>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</si>
  <si>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</si>
  <si>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{f25bfa4f-fd07-41b3-86c9-3f4d4b97485f}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</si>
  <si>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</si>
  <si>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</si>
  <si>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</si>
  <si>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</si>
  <si>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</si>
  <si>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</si>
  <si>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</si>
  <si>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</si>
  <si>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Rana_Mrak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</si>
  <si>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</si>
  <si>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</si>
  <si>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Raná, Vojtěchov, Mrákotínský potok, odstranění povodňových škod</t>
  </si>
  <si>
    <t>KSO:</t>
  </si>
  <si>
    <t/>
  </si>
  <si>
    <t>CC-CZ:</t>
  </si>
  <si>
    <t>Místo:</t>
  </si>
  <si>
    <t>Pardubický kraj</t>
  </si>
  <si>
    <t>Datum:</t>
  </si>
  <si>
    <t>19.1.2026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</si>
  <si>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</si>
  <si>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</si>
  <si>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</si>
  <si>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</si>
  <si>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</si>
  <si>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</si>
  <si>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</si>
  <si>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</si>
  <si>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</si>
  <si>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</si>
  <si>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</si>
  <si>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</si>
  <si>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</si>
  <si>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</si>
  <si>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</si>
  <si>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</si>
  <si>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</si>
  <si>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</si>
  <si>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</si>
  <si>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</si>
  <si>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</si>
  <si>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</si>
  <si>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</si>
  <si>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</si>
  <si>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</si>
  <si>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</si>
  <si>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</si>
  <si>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</si>
  <si>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</si>
  <si>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</si>
  <si>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</si>
  <si>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</si>
  <si>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</si>
  <si>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</si>
  <si>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</si>
  <si>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</si>
  <si>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</si>
  <si>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</si>
  <si>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</si>
  <si>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</si>
  <si>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</si>
  <si>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</si>
  <si>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</si>
  <si>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</si>
  <si>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</si>
  <si>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</si>
  <si>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</si>
  <si>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</si>
  <si>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</si>
  <si>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</si>
  <si>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</si>
  <si>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</si>
  <si>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129251011</t>
  </si>
  <si>
    <t>Mrákotínský potok, Prosetín - Mrákotín, obnova koryta, ř.km 2,200 - 4,750</t>
  </si>
  <si>
    <t>STA</t>
  </si>
  <si>
    <t>1</t>
  </si>
  <si>
    <t>{5179530b-607b-46e7-a526-197e84f49332}</t>
  </si>
  <si>
    <t>2</t>
  </si>
  <si>
    <t>/</t>
  </si>
  <si>
    <t>SO 01</t>
  </si>
  <si>
    <t>Prosetín</t>
  </si>
  <si>
    <t>Soupis</t>
  </si>
  <si>
    <t>{40bf7ac1-b52d-4345-9bcf-830ec470ef24}</t>
  </si>
  <si>
    <t>SO 02</t>
  </si>
  <si>
    <t>Mrákotín</t>
  </si>
  <si>
    <t>{b92aa335-8182-48a9-b97a-3f5dfe49be68}</t>
  </si>
  <si>
    <t>03</t>
  </si>
  <si>
    <t>Vedlejší a ostatní náklady</t>
  </si>
  <si>
    <t>{7e8360c3-9fb3-4fc3-baba-82baecf9e023}</t>
  </si>
  <si>
    <t>129251009</t>
  </si>
  <si>
    <t>Raná, Vojtěchov, obnova koryta, ř.km 5,200 - 5,400</t>
  </si>
  <si>
    <t>{8f8c37c6-f326-4fc3-b9bd-402fae7b516d}</t>
  </si>
  <si>
    <t>Odstranění poškození příčných a stabilizačních objektů v korytech vodních toků</t>
  </si>
  <si>
    <t>{ef3c1a3a-0856-4edc-8997-75939d77ce93}</t>
  </si>
  <si>
    <t>Odstranění poruch opevnění koryt vodních toků</t>
  </si>
  <si>
    <t>{3e8a5640-3009-44c0-9e9c-0c397e03348e}</t>
  </si>
  <si>
    <t>VRN</t>
  </si>
  <si>
    <t>Ostatní a vedlejší náklady</t>
  </si>
  <si>
    <t>{93896fec-70bc-4eea-afcb-304545413aa7}</t>
  </si>
  <si>
    <t>KRYCÍ LIST SOUPISU PRACÍ</t>
  </si>
  <si>
    <t>Objekt:</t>
  </si>
  <si>
    <t>129251011 - Mrákotínský potok, Prosetín - Mrákotín, obnova koryta, ř.km 2,200 - 4,750</t>
  </si>
  <si>
    <t>Soupis:</t>
  </si>
  <si>
    <t>SO 01 - Prosetín</t>
  </si>
  <si>
    <t>25963864</t>
  </si>
  <si>
    <t>STATING s.r.o.</t>
  </si>
  <si>
    <t>CZ25963864</t>
  </si>
  <si>
    <t>Aleš Hejtman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</si>
  <si>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</si>
  <si>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</si>
  <si>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</si>
  <si>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</si>
  <si>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</si>
  <si>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</si>
  <si>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</si>
  <si>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</si>
  <si>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</si>
  <si>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</si>
  <si>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</si>
  <si>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</si>
  <si>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</si>
  <si>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</si>
  <si>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</si>
  <si>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</si>
  <si>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</si>
  <si>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</si>
  <si>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</si>
  <si>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</si>
  <si>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</si>
  <si>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</si>
  <si>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</si>
  <si>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</si>
  <si>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</si>
  <si>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</si>
  <si>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</si>
  <si>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</si>
  <si>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</si>
  <si>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</si>
  <si>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</si>
  <si>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111151103-R</t>
  </si>
  <si>
    <t>Odstranění travin z celkové plochy přes 500 m2 strojně</t>
  </si>
  <si>
    <t>m2</t>
  </si>
  <si>
    <t>4</t>
  </si>
  <si>
    <t>-994598854</t>
  </si>
  <si>
    <t>PP</t>
  </si>
  <si>
    <t>Odstranění travin a rákosu strojně travin, při celkové ploše přes 500 m2, naložení, odvoz a likvidace v souladu s platnou legislativou o dopadech</t>
  </si>
  <si>
    <t>VV</t>
  </si>
  <si>
    <t>dle TZ</t>
  </si>
  <si>
    <t>1500,0</t>
  </si>
  <si>
    <t>111301111</t>
  </si>
  <si>
    <t>Sejmutí drnu tl do 100 mm s přemístěním do 50 m nebo naložením na dopravní prostředek</t>
  </si>
  <si>
    <t>CS ÚRS 2025 02</t>
  </si>
  <si>
    <t>-241232204</t>
  </si>
  <si>
    <t>Sejmutí drnu tl. do 100 mm, v jakékoliv ploše</t>
  </si>
  <si>
    <t>Online PSC</t>
  </si>
  <si>
    <t>https://podminky.urs.cz/item/CS_URS_2025_02/111301111</t>
  </si>
  <si>
    <t>807,0*0,5</t>
  </si>
  <si>
    <t>3</t>
  </si>
  <si>
    <t>181411121</t>
  </si>
  <si>
    <t>Založení lučního trávníku výsevem pl do 1000 m2 v rovině a ve svahu do 1:5</t>
  </si>
  <si>
    <t>-1815593500</t>
  </si>
  <si>
    <t>Založení trávníku na půdě předem připravené plochy do 1000 m2 výsevem včetně utažení lučního v rovině nebo na svahu do 1:5</t>
  </si>
  <si>
    <t>https://podminky.urs.cz/item/CS_URS_2025_02/181411121</t>
  </si>
  <si>
    <t>M</t>
  </si>
  <si>
    <t>00572470</t>
  </si>
  <si>
    <t>osivo směs travní univerzál</t>
  </si>
  <si>
    <t>kg</t>
  </si>
  <si>
    <t>8</t>
  </si>
  <si>
    <t>-259680219</t>
  </si>
  <si>
    <t>5,6 * 0,02 " Přepočtené koeficientem množství</t>
  </si>
  <si>
    <t>5</t>
  </si>
  <si>
    <t>R002</t>
  </si>
  <si>
    <t>Převedení vody dle zvolené technologie po dobu výstavby</t>
  </si>
  <si>
    <t>soubor</t>
  </si>
  <si>
    <t>-2093170072</t>
  </si>
  <si>
    <t>dle TZ, hrazení dle možnosti zhotovitele</t>
  </si>
  <si>
    <t>6</t>
  </si>
  <si>
    <t>114203103</t>
  </si>
  <si>
    <t>Rozebrání dlažeb z lomového kamene nebo betonových tvárnic do cementové malty</t>
  </si>
  <si>
    <t>m3</t>
  </si>
  <si>
    <t>1762336531</t>
  </si>
  <si>
    <t>Rozebrání dlažeb nebo záhozů s naložením na dopravní prostředek dlažeb z lomového kamene nebo betonových tvárnic do cementové malty se spárami zalitými cementovou maltou</t>
  </si>
  <si>
    <t>https://podminky.urs.cz/item/CS_URS_2025_02/114203103</t>
  </si>
  <si>
    <t>7,2*0,3</t>
  </si>
  <si>
    <t>2,4</t>
  </si>
  <si>
    <t>Součet</t>
  </si>
  <si>
    <t>7</t>
  </si>
  <si>
    <t>114203103-R</t>
  </si>
  <si>
    <t>Příplatek za stísněné podmínky k rozebrání dlažeb z lomového kamene nebo betonových tvárnic do cementové malty</t>
  </si>
  <si>
    <t>170353296</t>
  </si>
  <si>
    <t>Příplatek za stísněné podmínky k rozebrání dlažeb nebo záhozů s naložením na dopravní prostředek dlažeb z lomového kamene nebo betonových tvárnic do cementové malty se spárami zalitými cementovou maltou</t>
  </si>
  <si>
    <t>4,56</t>
  </si>
  <si>
    <t>114203202</t>
  </si>
  <si>
    <t>Očištění lomového kamene nebo betonových tvárnic od malty</t>
  </si>
  <si>
    <t>1148666947</t>
  </si>
  <si>
    <t>Očištění lomového kamene nebo betonových tvárnic získaných při rozebrání dlažeb, záhozů, rovnanin a soustřeďovacích staveb od malty</t>
  </si>
  <si>
    <t>https://podminky.urs.cz/item/CS_URS_2025_02/114203202</t>
  </si>
  <si>
    <t>4,56+10,485</t>
  </si>
  <si>
    <t>9</t>
  </si>
  <si>
    <t>114253301</t>
  </si>
  <si>
    <t>Třídění lomového kamene nebo betonových tvárnic podle druhu, velikosti nebo tvaru - strojně</t>
  </si>
  <si>
    <t>-372210534</t>
  </si>
  <si>
    <t>Třídění lomového kamene nebo betonových tvárnic strojně získaných při rozebrání dlažeb, záhozů, rovnanin a soustřeďovacích staveb podle druhu, velikosti nebo tvaru</t>
  </si>
  <si>
    <t>https://podminky.urs.cz/item/CS_URS_2025_02/114253301</t>
  </si>
  <si>
    <t>10</t>
  </si>
  <si>
    <t>124253100</t>
  </si>
  <si>
    <t>Vykopávky pro koryta vodotečí v hornině třídy těžitelnosti I skupiny 3 objem do 100 m3 strojně</t>
  </si>
  <si>
    <t>-729011207</t>
  </si>
  <si>
    <t>Vykopávky pro koryta vodotečí strojně v hornině třídy těžitelnosti I skupiny 3 do 100 m3</t>
  </si>
  <si>
    <t>https://podminky.urs.cz/item/CS_URS_2025_02/124253100</t>
  </si>
  <si>
    <t>3,78</t>
  </si>
  <si>
    <t>11</t>
  </si>
  <si>
    <t>129253101</t>
  </si>
  <si>
    <t>Čištění otevřených koryt vodotečí šíře dna do 5 m hl do 2,5 m v hornině třídy těžitelnosti I skupiny 3 strojně</t>
  </si>
  <si>
    <t>-2054143039</t>
  </si>
  <si>
    <t>Čištění otevřených koryt vodotečí strojně s přehozením rozpojeného nánosu do 3 m nebo s naložením na dopravní prostředek při šířce původního dna do 5 m a hloubce koryta do 2,5 m v hornině třídy těžitelnosti I skupiny 3</t>
  </si>
  <si>
    <t>https://podminky.urs.cz/item/CS_URS_2025_02/129253101</t>
  </si>
  <si>
    <t>55,0</t>
  </si>
  <si>
    <t>1623-01R3</t>
  </si>
  <si>
    <t>Odklizení a uložení inertní zeminy odpovídajícím zákonným způsobem</t>
  </si>
  <si>
    <t>313172937</t>
  </si>
  <si>
    <t>Odklizení a uložení přebytku inertní zeminy zeminy odpovídajícím zákonným způsobem. 
Položka zahrnuje naložení, kompletní odvoz a uložení (vč. poplatku) dle možností zhotovitele</t>
  </si>
  <si>
    <t>P</t>
  </si>
  <si>
    <t xml:space="preserve">Poznámka k položce:_x000d_
Objem kubatury je v rostlém stavu.
</t>
  </si>
  <si>
    <t>33,0</t>
  </si>
  <si>
    <t>13</t>
  </si>
  <si>
    <t>162351103</t>
  </si>
  <si>
    <t>Vodorovné přemístění přes 50 do 500 m výkopku/sypaniny z horniny třídy těžitelnosti I skupiny 1 až 3</t>
  </si>
  <si>
    <t>253215294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</si>
  <si>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</si>
  <si>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</si>
  <si>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na mezideponii a zpět</t>
  </si>
  <si>
    <t>22,0*2 "zasypání dna koryta větší frakcí</t>
  </si>
  <si>
    <t>3,78*2 "zasypání výkopu při opravě č.2</t>
  </si>
  <si>
    <t>14</t>
  </si>
  <si>
    <t>167151101</t>
  </si>
  <si>
    <t>Nakládání výkopku z hornin třídy těžitelnosti I skupiny 1 až 3 do 100 m3</t>
  </si>
  <si>
    <t>2004255759</t>
  </si>
  <si>
    <t>Nakládání, skládání a překládání neulehlého výkopku nebo sypaniny strojně nakládání, množství do 100 m3, z horniny třídy těžitelnosti I, skupiny 1 až 3</t>
  </si>
  <si>
    <t>https://podminky.urs.cz/item/CS_URS_2025_02/167151101</t>
  </si>
  <si>
    <t>z mezideponie</t>
  </si>
  <si>
    <t>22,0 "zasypání dna koryta větší frakcí</t>
  </si>
  <si>
    <t>3,78 "zasypání výkopu při opravě č.2</t>
  </si>
  <si>
    <t>15</t>
  </si>
  <si>
    <t>171151211-R</t>
  </si>
  <si>
    <t>Zajištění stability svahu pro potřeby provádění prací po dobu realizace stavby</t>
  </si>
  <si>
    <t>kpl</t>
  </si>
  <si>
    <t>892008730</t>
  </si>
  <si>
    <t>https://podminky.urs.cz/item/CS_URS_2025_02/171151211-R</t>
  </si>
  <si>
    <t>Orpava č.2 - předpoklad svahovaného výkopu. Práce provádět za dohledu přizvaného geotechnika</t>
  </si>
  <si>
    <t>16</t>
  </si>
  <si>
    <t>174151102</t>
  </si>
  <si>
    <t>Zásyp v prostoru s omezeným pohybem stroje sypaninou se zhutněním</t>
  </si>
  <si>
    <t>-1908464054</t>
  </si>
  <si>
    <t>Zásyp sypaninou z jakékoliv horniny strojně s uložením výkopku ve vrstvách se zhutněním v prostorách s omezeným pohybem stroje s urovnáním povrchu zásypu</t>
  </si>
  <si>
    <t>https://podminky.urs.cz/item/CS_URS_2025_02/174151102</t>
  </si>
  <si>
    <t>17</t>
  </si>
  <si>
    <t>174251109</t>
  </si>
  <si>
    <t>Příplatek k ceně za prohození sypaniny strojně</t>
  </si>
  <si>
    <t>190387361</t>
  </si>
  <si>
    <t>Zásyp sypaninou z jakékoliv horniny strojně Příplatek k ceně za prohození sypaniny</t>
  </si>
  <si>
    <t>https://podminky.urs.cz/item/CS_URS_2025_02/174251109</t>
  </si>
  <si>
    <t>18</t>
  </si>
  <si>
    <t>181951111</t>
  </si>
  <si>
    <t>Úprava pláně v hornině třídy těžitelnosti I skupiny 1 až 3 bez zhutnění strojně</t>
  </si>
  <si>
    <t>-1924483408</t>
  </si>
  <si>
    <t>Úprava pláně vyrovnáním výškových rozdílů strojně v hornině třídy těžitelnosti I, skupiny 1 až 3 bez zhutnění</t>
  </si>
  <si>
    <t>https://podminky.urs.cz/item/CS_URS_2025_02/181951111</t>
  </si>
  <si>
    <t>151,0</t>
  </si>
  <si>
    <t>Svislé a kompletní konstrukce</t>
  </si>
  <si>
    <t>19</t>
  </si>
  <si>
    <t>321212845</t>
  </si>
  <si>
    <t>Oprava zdiva vodních staveb do 3 m3 z lomového kamene kyklopského bez jeho dodání</t>
  </si>
  <si>
    <t>946892252</t>
  </si>
  <si>
    <t>Oprava zdiva nadzákladového z lomového kamene vodních staveb přehrad, jezů a plavebních komor, spodní stavby vodních elektráren, jader přehrad, odběrných věží a výpustných zařízení, opěrných zdí, šachet, šachtic a ostatních konstrukcí objemu opravovaných míst do 3 m3 jednotlivě, na maltu cementovou bez dodání kamene z kamene lomařsky upraveného s vyspárováním cementovou maltou, zdiva kyklopského</t>
  </si>
  <si>
    <t>https://podminky.urs.cz/item/CS_URS_2025_02/321212845</t>
  </si>
  <si>
    <t>10,485</t>
  </si>
  <si>
    <t>20</t>
  </si>
  <si>
    <t>58380750</t>
  </si>
  <si>
    <t>kámen lomový regulační</t>
  </si>
  <si>
    <t>t</t>
  </si>
  <si>
    <t>-2110522061</t>
  </si>
  <si>
    <t xml:space="preserve">předpoklad nákupu kamene 40% </t>
  </si>
  <si>
    <t>10,485*0,4*2.4</t>
  </si>
  <si>
    <t>321212845-R</t>
  </si>
  <si>
    <t>Příplatek za stísněné podmínky k opravě zdiva vodních staveb do 3 m3 z lomového kamene kyklopského bez jeho dodání</t>
  </si>
  <si>
    <t>-1836316091</t>
  </si>
  <si>
    <t>Příplatek za stísněné podmínky k opravě zdiva nadzákladového z lomového kamene vodních staveb přehrad, jezů a plavebních komor, spodní stavby vodních elektráren, jader přehrad, odběrných věží a výpustných zařízení, opěrných zdí, šachet, šachtic a ostatníc</t>
  </si>
  <si>
    <t>0,48</t>
  </si>
  <si>
    <t>22</t>
  </si>
  <si>
    <t>321213234</t>
  </si>
  <si>
    <t>Zdivo nadzákladové z lomového kamene vodních staveb rubové se zatřením na maltu MC 25</t>
  </si>
  <si>
    <t>1321842216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</si>
  <si>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</si>
  <si>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https://podminky.urs.cz/item/CS_URS_2025_02/321213234</t>
  </si>
  <si>
    <t>33,12</t>
  </si>
  <si>
    <t>23</t>
  </si>
  <si>
    <t>1294819384</t>
  </si>
  <si>
    <t>33,12*0,4*2,4</t>
  </si>
  <si>
    <t>24</t>
  </si>
  <si>
    <t>321213234-R</t>
  </si>
  <si>
    <t>Příplatek za stísněné podmínky ke zdivu nadzákladovému z lomového kamene vodních staveb rubové se zatřením na maltu MC 25</t>
  </si>
  <si>
    <t>-77224569</t>
  </si>
  <si>
    <t>Příplatek za stísněné podmínky ke zdivu nadzákladovému z lomového kamene vodních staveb přehrad, jezů a plavebních komor, spodní stavby vodních elektráren, odběrných věží a výpustných zařízení, opěrných zdí, šachet, šachtic a ostatních konstrukcí rubové z</t>
  </si>
  <si>
    <t>10,575</t>
  </si>
  <si>
    <t>25</t>
  </si>
  <si>
    <t>321351010</t>
  </si>
  <si>
    <t>Bednění konstrukcí vodních staveb rovinné - zřízení</t>
  </si>
  <si>
    <t>430673542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</si>
  <si>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</si>
  <si>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https://podminky.urs.cz/item/CS_URS_2025_02/321351010</t>
  </si>
  <si>
    <t>26</t>
  </si>
  <si>
    <t>321352010</t>
  </si>
  <si>
    <t>Bednění konstrukcí vodních staveb rovinné - odstranění</t>
  </si>
  <si>
    <t>30122511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</si>
  <si>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</si>
  <si>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</si>
  <si>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Vodorovné konstrukce</t>
  </si>
  <si>
    <t>27</t>
  </si>
  <si>
    <t>451317112</t>
  </si>
  <si>
    <t>Podklad pod dlažbu z betonu prostého pro prostředí s mrazovými cykly C 25/30 tl přes 100 do 150 mm</t>
  </si>
  <si>
    <t>529933032</t>
  </si>
  <si>
    <t>Podklad pod dlažbu z betonu prostého pro prostředí s mrazovými cykly tř. C 25/30 tl. přes 100 do 150 mm</t>
  </si>
  <si>
    <t>https://podminky.urs.cz/item/CS_URS_2025_02/451317112</t>
  </si>
  <si>
    <t>8,05</t>
  </si>
  <si>
    <t>28</t>
  </si>
  <si>
    <t>451317112-R</t>
  </si>
  <si>
    <t>Příplatek za stísněné podmínky k podkladu pod dlažbu z betonu prostého pro prostředí s mrazovými cykly C 25/30 tl přes 100 do 150 mm</t>
  </si>
  <si>
    <t>-44780081</t>
  </si>
  <si>
    <t>Příplatek za stísněné podmínky k podkladu pod dlažbu z betonu prostého pro prostředí s mrazovými cykly tř. C 25/30 tl. přes 100 do 150 mm</t>
  </si>
  <si>
    <t>5,55</t>
  </si>
  <si>
    <t>29</t>
  </si>
  <si>
    <t>452311161</t>
  </si>
  <si>
    <t>Podkladní desky z betonu prostého bez zvýšených nároků na prostředí tř. C 25/30 otevřený výkop</t>
  </si>
  <si>
    <t>-826212639</t>
  </si>
  <si>
    <t>Podkladní a zajišťovací konstrukce z betonu prostého v otevřeném výkopu bez zvýšených nároků na prostředí desky pod potrubí, stoky a drobné objekty z betonu tř. C 25/30</t>
  </si>
  <si>
    <t>https://podminky.urs.cz/item/CS_URS_2025_02/452311161</t>
  </si>
  <si>
    <t>25,797</t>
  </si>
  <si>
    <t>30</t>
  </si>
  <si>
    <t>465513327</t>
  </si>
  <si>
    <t>Dlažba z lomového kamene na cementovou maltu s vyspárováním tl 300 mm pro hráze</t>
  </si>
  <si>
    <t>1756379152</t>
  </si>
  <si>
    <t>Dlažba z lomového kamene lomařsky upraveného na cementovou maltu, s vyspárováním cementovou maltou, tl. kamene 300 mm</t>
  </si>
  <si>
    <t>https://podminky.urs.cz/item/CS_URS_2025_02/465513327</t>
  </si>
  <si>
    <t>31</t>
  </si>
  <si>
    <t>465513327-R</t>
  </si>
  <si>
    <t>Příplatek za stísněné podmínky k dlažbě z lomového kamene na cementovou maltu s vyspárováním tl 300 mm pro hráze</t>
  </si>
  <si>
    <t>-1086207149</t>
  </si>
  <si>
    <t>Příplatek za stísněné podmínky k dlažbě z lomového kamene lomařsky upraveného na cementovou maltu, s vyspárováním cementovou maltou, tl. kamene 300 mm</t>
  </si>
  <si>
    <t>Úpravy povrchů, podlahy a osazování výplní</t>
  </si>
  <si>
    <t>32</t>
  </si>
  <si>
    <t>628195001</t>
  </si>
  <si>
    <t>Očištění zdiva nebo betonu zdí a valů před započetím oprav ručně</t>
  </si>
  <si>
    <t>156575675</t>
  </si>
  <si>
    <t>https://podminky.urs.cz/item/CS_URS_2025_02/628195001</t>
  </si>
  <si>
    <t>33</t>
  </si>
  <si>
    <t>628635552</t>
  </si>
  <si>
    <t>Vyplnění spár zdiva z lomového kamene maltou cementovou na hl přes 70 do 120 mm s vyspárováním</t>
  </si>
  <si>
    <t>-2055279441</t>
  </si>
  <si>
    <t>Vyplnění spár dosavadních konstrukcí zdiva cementovou maltou s vyčištěním spár hloubky přes 70 do 120 mm, zdiva z lomového kamene s vyspárováním</t>
  </si>
  <si>
    <t>https://podminky.urs.cz/item/CS_URS_2025_02/628635552</t>
  </si>
  <si>
    <t>521,78</t>
  </si>
  <si>
    <t>34</t>
  </si>
  <si>
    <t>628635552-R</t>
  </si>
  <si>
    <t xml:space="preserve">Příplatek za stísněné podmínky k vyplnění spár zdiva z lomového kamene maltou cementovou na hl přes 70 do 120 mm s vyspárováním, </t>
  </si>
  <si>
    <t>862562258</t>
  </si>
  <si>
    <t>Ostatní konstrukce a práce, bourání</t>
  </si>
  <si>
    <t>35</t>
  </si>
  <si>
    <t>938903211</t>
  </si>
  <si>
    <t>Vysekání spár hl přes 70 do 120 mm ve zdivu z lomového kamene</t>
  </si>
  <si>
    <t>-602260814</t>
  </si>
  <si>
    <t>Dokončovací práce na dosavadních konstrukcích vysekání spár s očištěním zdiva nebo dlažby, s naložením suti na dopravní prostředek nebo s odklizením na hromady do vzdálenosti 50 m při hloubce spáry přes 70 do 120 mm ve zdivu z lomového kamene</t>
  </si>
  <si>
    <t>https://podminky.urs.cz/item/CS_URS_2025_02/938903211</t>
  </si>
  <si>
    <t>36</t>
  </si>
  <si>
    <t>938903211-R</t>
  </si>
  <si>
    <t>Příplatek za stísněné podmínky k vysekání spár hl přes 70 do 120 mm ve zdivu z lomového kamene</t>
  </si>
  <si>
    <t>2088388479</t>
  </si>
  <si>
    <t>Příplatek za stísněné podmínky, dokončovací práce na dosavadních konstrukcích vysekání spár s očištěním zdiva nebo dlažby, s naložením suti na dopravní prostředek nebo s odklizením na hromady do vzdálenosti 50 m při hloubce spáry přes 70 do 120 mm ve zdiv</t>
  </si>
  <si>
    <t>37</t>
  </si>
  <si>
    <t>985131111</t>
  </si>
  <si>
    <t>Očištění ploch stěn, rubu kleneb a podlah tlakovou vodou</t>
  </si>
  <si>
    <t>-1224344735</t>
  </si>
  <si>
    <t>https://podminky.urs.cz/item/CS_URS_2025_02/985131111</t>
  </si>
  <si>
    <t>668,0</t>
  </si>
  <si>
    <t>997</t>
  </si>
  <si>
    <t>Doprava suti a vybouraných hmot</t>
  </si>
  <si>
    <t>38</t>
  </si>
  <si>
    <t>997321511-R</t>
  </si>
  <si>
    <t>Likvidace vybouraných materiálů v souladu s platnou legislativou</t>
  </si>
  <si>
    <t>-1120644704</t>
  </si>
  <si>
    <t>Likvidace vybouraných materiálů v souladu s platnou legislativou. Naložení, vodorovný přesun, poplatek za uložení</t>
  </si>
  <si>
    <t>(malta očištěná, vyškrábaná) z rozebrání dlažby, opravy zdiva a vyspárování:50% - předpoklad</t>
  </si>
  <si>
    <t>((4,56+10,854+(668*0,12))*1/3)*2300/1000*0,5</t>
  </si>
  <si>
    <t>998</t>
  </si>
  <si>
    <t>Přesun hmot</t>
  </si>
  <si>
    <t>39</t>
  </si>
  <si>
    <t>998332011</t>
  </si>
  <si>
    <t>Přesun hmot pro úpravy vodních toků a kanály</t>
  </si>
  <si>
    <t>-80601176</t>
  </si>
  <si>
    <t>Přesun hmot pro úpravy vodních toků a kanály, hráze rybníků apod. dopravní vzdálenost do 500 m</t>
  </si>
  <si>
    <t>https://podminky.urs.cz/item/CS_URS_2025_02/998332011</t>
  </si>
  <si>
    <t>40</t>
  </si>
  <si>
    <t>R026</t>
  </si>
  <si>
    <t>Příplatek za ztížené podmínky pro přesun hmot</t>
  </si>
  <si>
    <t>-1784496942</t>
  </si>
  <si>
    <t>OST</t>
  </si>
  <si>
    <t>Ostatní</t>
  </si>
  <si>
    <t>41</t>
  </si>
  <si>
    <t>R089</t>
  </si>
  <si>
    <t>Pomocné přesuny materiálu na mezideponii a zpět v závislosti na zvolené technologii prací zhotovitele</t>
  </si>
  <si>
    <t>Soubor</t>
  </si>
  <si>
    <t>132124969</t>
  </si>
  <si>
    <t>SO 02 - Mrákotín</t>
  </si>
  <si>
    <t xml:space="preserve">    2 - Zakládání</t>
  </si>
  <si>
    <t>PSV - Práce a dodávky PSV</t>
  </si>
  <si>
    <t xml:space="preserve">    767 - Konstrukce zámečnické</t>
  </si>
  <si>
    <t>111151103</t>
  </si>
  <si>
    <t>538349366</t>
  </si>
  <si>
    <t>Odstranění travin a rákosu strojně travin, při celkové ploše přes 500 m2</t>
  </si>
  <si>
    <t>https://podminky.urs.cz/item/CS_URS_2025_02/111151103</t>
  </si>
  <si>
    <t>195,0</t>
  </si>
  <si>
    <t>-666140031</t>
  </si>
  <si>
    <t>139951113</t>
  </si>
  <si>
    <t>Bourání kcí v hloubených vykopávkách ze zdiva kamenného na MC strojně</t>
  </si>
  <si>
    <t>-1849687611</t>
  </si>
  <si>
    <t>Bourání konstrukcí v hloubených vykopávkách strojně s přemístěním suti na hromady na vzdálenost do 20 m nebo s naložením na dopravní prostředek ze zdiva kamenného, pro jakýkoliv druh kamene na maltu cementovou</t>
  </si>
  <si>
    <t>https://podminky.urs.cz/item/CS_URS_2025_02/139951113</t>
  </si>
  <si>
    <t xml:space="preserve"> Rozebrání předpokládaných pasů</t>
  </si>
  <si>
    <t>3,6</t>
  </si>
  <si>
    <t>-1771942389</t>
  </si>
  <si>
    <t>práh R1 - zřízení + odstranění dočasného zatrubnění pro převod vody, ocel DN 400 pro přístup stavební mechanizace</t>
  </si>
  <si>
    <t>práh R1 - předpokládá se zásyp inertním materiálem včetně následného odstranění</t>
  </si>
  <si>
    <t>-480264174</t>
  </si>
  <si>
    <t>385,8*0,3</t>
  </si>
  <si>
    <t>3,21</t>
  </si>
  <si>
    <t>1313545135</t>
  </si>
  <si>
    <t>99,0</t>
  </si>
  <si>
    <t>1752461871</t>
  </si>
  <si>
    <t>243300278</t>
  </si>
  <si>
    <t>775131058</t>
  </si>
  <si>
    <t>30,07</t>
  </si>
  <si>
    <t>-501415094</t>
  </si>
  <si>
    <t>5,0</t>
  </si>
  <si>
    <t>129253101-R</t>
  </si>
  <si>
    <t>Příplatek za stísněné podmínky k čištění otevřených koryt vodotečí šíře dna do 5 m hl do 2,5 m v hornině třídy těžitelnosti I skupiny 3 strojně</t>
  </si>
  <si>
    <t>-501669011</t>
  </si>
  <si>
    <t>Příplatek za stísněné podmínky k čištění otevřených koryt vodotečí strojně s přehozením rozpojeného nánosu do 3 m nebo s naložením na dopravní prostředek při šířce původního dna do 5 m a hloubce koryta do 2,5 m v hornině třídy těžitelnosti I skupiny 3</t>
  </si>
  <si>
    <t>2,0</t>
  </si>
  <si>
    <t>182818462</t>
  </si>
  <si>
    <t>10,46</t>
  </si>
  <si>
    <t>-1996701593</t>
  </si>
  <si>
    <t>19,88*2</t>
  </si>
  <si>
    <t>-1685519137</t>
  </si>
  <si>
    <t>19,88</t>
  </si>
  <si>
    <t>-1767968205</t>
  </si>
  <si>
    <t>1958308855</t>
  </si>
  <si>
    <t>-1582912199</t>
  </si>
  <si>
    <t>42,24 * 0,02 " Přepočtené koeficientem množství</t>
  </si>
  <si>
    <t>-1407931602</t>
  </si>
  <si>
    <t>42,24</t>
  </si>
  <si>
    <t>Zakládání</t>
  </si>
  <si>
    <t>224311114</t>
  </si>
  <si>
    <t>Vrty maloprofilové D přes 93 do 156 mm úklon do 45° hl 0 až 25 m hornina III a IV</t>
  </si>
  <si>
    <t>m</t>
  </si>
  <si>
    <t>1062784385</t>
  </si>
  <si>
    <t>Maloprofilové vrty průběžným sacím vrtáním průměru přes 93 do 156 mm do úklonu 45° v hl 0 až 25 m v hornině tř. III a IV</t>
  </si>
  <si>
    <t>https://podminky.urs.cz/item/CS_URS_2025_02/224311114</t>
  </si>
  <si>
    <t>3*3,0</t>
  </si>
  <si>
    <t>1712722972</t>
  </si>
  <si>
    <t>3,71</t>
  </si>
  <si>
    <t>817941394</t>
  </si>
  <si>
    <t>3,71*0,4*2.4</t>
  </si>
  <si>
    <t>778851971</t>
  </si>
  <si>
    <t>3,437</t>
  </si>
  <si>
    <t>2072241194</t>
  </si>
  <si>
    <t>3,437*0,4*2,4</t>
  </si>
  <si>
    <t>321213345</t>
  </si>
  <si>
    <t>Zdivo nadzákladové z lomového kamene vodních staveb obkladní s vyspárováním</t>
  </si>
  <si>
    <t>1283419106</t>
  </si>
  <si>
    <t>Zdivo nadzákladové z lomového kamene vodních staveb přehrad, jezů a plavebních komor, spodní stavby vodních elektráren, odběrných věží a výpustných zařízení, opěrných zdí, šachet, šachtic a ostatních konstrukcí obkladní z lomového kamene lomařsky upraveného s vyspárováním, na cementovou maltu</t>
  </si>
  <si>
    <t>https://podminky.urs.cz/item/CS_URS_2025_02/321213345</t>
  </si>
  <si>
    <t>Vyzdění předpokládaných pasů ze základového zdiva</t>
  </si>
  <si>
    <t>(0,8*0,3*3,0)*5,0</t>
  </si>
  <si>
    <t>321311116</t>
  </si>
  <si>
    <t>Konstrukce vodních staveb z betonu prostého mrazuvzdorného tř. C 30/37</t>
  </si>
  <si>
    <t>-2004420867</t>
  </si>
  <si>
    <t>Konstrukce vodních staveb z betonu přehrad, jezů a plavebních komor, spodní stavby vodních elektráren, jader přehrad, odběrných věží a výpustných zařízení, opěrných zdí, šachet, šachtic a ostatních konstrukcí prostého pro prostředí s mrazovými cykly tř. C 30/37</t>
  </si>
  <si>
    <t>https://podminky.urs.cz/item/CS_URS_2025_02/321311116</t>
  </si>
  <si>
    <t>3*3,0*PI*0,06*0,06</t>
  </si>
  <si>
    <t>321366112</t>
  </si>
  <si>
    <t>Výztuž železobetonových konstrukcí vodních staveb z oceli 10 505 D do 32 mm</t>
  </si>
  <si>
    <t>1531337753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</si>
  <si>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jednotlivé pruty přes 12 do 32 mm, z oceli 10 505 (R) nebo BSt 500</t>
  </si>
  <si>
    <t>https://podminky.urs.cz/item/CS_URS_2025_02/321366112</t>
  </si>
  <si>
    <t>3*3,0*0,00246</t>
  </si>
  <si>
    <t>1222453232</t>
  </si>
  <si>
    <t>394,03</t>
  </si>
  <si>
    <t>-433915062</t>
  </si>
  <si>
    <t>334,01</t>
  </si>
  <si>
    <t>451317113</t>
  </si>
  <si>
    <t>Podklad pod dlažbu z betonu prostého pro prostředí s mrazovými cykly C 25/30 tl přes 150 do 200 mm</t>
  </si>
  <si>
    <t>634923696</t>
  </si>
  <si>
    <t>Podklad pod dlažbu z betonu prostého pro prostředí s mrazovými cykly tř. C 25/30 tl. přes 150 do 200 mm</t>
  </si>
  <si>
    <t>https://podminky.urs.cz/item/CS_URS_2025_02/451317113</t>
  </si>
  <si>
    <t>pod rovnaninu</t>
  </si>
  <si>
    <t>2,72</t>
  </si>
  <si>
    <t>463211143</t>
  </si>
  <si>
    <t>Rovnanina objemu do 3 m3 z lomového kamene tříděného hmotnosti přes 200 kg s urovnáním líce</t>
  </si>
  <si>
    <t>1210283369</t>
  </si>
  <si>
    <t>Rovnanina z lomového kamene neupraveného pro podélné i příčné objekty objemu do 3 m3 z kamene tříděného, s urovnáním líce a vyklínováním spár úlomky kamene hmotnost jednotlivých kamenů přes 200 kg</t>
  </si>
  <si>
    <t>https://podminky.urs.cz/item/CS_URS_2025_02/463211143</t>
  </si>
  <si>
    <t>kameny na štět</t>
  </si>
  <si>
    <t>1,36</t>
  </si>
  <si>
    <t>-1159779428</t>
  </si>
  <si>
    <t>-557641798</t>
  </si>
  <si>
    <t>1953436100</t>
  </si>
  <si>
    <t>628613611</t>
  </si>
  <si>
    <t>Žárové zinkování ponorem dílů ocelových konstrukcí mostů hmotnosti do 100 kg</t>
  </si>
  <si>
    <t>787691747</t>
  </si>
  <si>
    <t>Žárové zinkování ponorem dílů ocelových konstrukcí mostů hmotnosti dílců do 100 kg</t>
  </si>
  <si>
    <t>https://podminky.urs.cz/item/CS_URS_2025_02/628613611</t>
  </si>
  <si>
    <t>U profily 160</t>
  </si>
  <si>
    <t>2*1,1*18,8</t>
  </si>
  <si>
    <t>2057054478</t>
  </si>
  <si>
    <t>558,66</t>
  </si>
  <si>
    <t>1187023865</t>
  </si>
  <si>
    <t>-941624705</t>
  </si>
  <si>
    <t>966,0</t>
  </si>
  <si>
    <t>985331212</t>
  </si>
  <si>
    <t>Dodatečné vlepování betonářské výztuže D 10 mm do chemické malty včetně vyvrtání otvoru</t>
  </si>
  <si>
    <t>1646300739</t>
  </si>
  <si>
    <t>Dodatečné vlepování betonářské výztuže včetně vyvrtání a vyčištění otvoru chemickou maltou průměr výztuže 10 mm</t>
  </si>
  <si>
    <t>https://podminky.urs.cz/item/CS_URS_2025_02/985331212</t>
  </si>
  <si>
    <t>7*0,13</t>
  </si>
  <si>
    <t>13021012</t>
  </si>
  <si>
    <t>tyč ocelová kruhová žebírková DIN 488 jakost B500B (10 505) výztuž do betonu D 10mm</t>
  </si>
  <si>
    <t>1446651091</t>
  </si>
  <si>
    <t>Poznámka k položce:_x000d_
Hmotnost: 0,62 kg/m</t>
  </si>
  <si>
    <t>7*0,3*0,00062</t>
  </si>
  <si>
    <t>1752355213</t>
  </si>
  <si>
    <t>rozebrané pasy</t>
  </si>
  <si>
    <t>3,6*2,2</t>
  </si>
  <si>
    <t>((118,95+3,71+(966*0,12))*1/3)*2300/1000*0,5</t>
  </si>
  <si>
    <t>-1055640519</t>
  </si>
  <si>
    <t>42</t>
  </si>
  <si>
    <t>1156705719</t>
  </si>
  <si>
    <t>PSV</t>
  </si>
  <si>
    <t>Práce a dodávky PSV</t>
  </si>
  <si>
    <t>767</t>
  </si>
  <si>
    <t>Konstrukce zámečnické</t>
  </si>
  <si>
    <t>43</t>
  </si>
  <si>
    <t>767995113</t>
  </si>
  <si>
    <t>Montáž atypických zámečnických konstrukcí hmotnosti přes 10 do 20 kg</t>
  </si>
  <si>
    <t>-152249997</t>
  </si>
  <si>
    <t>Montáž ostatních atypických zámečnických konstrukcí hmotnosti přes 10 do 20 kg</t>
  </si>
  <si>
    <t>https://podminky.urs.cz/item/CS_URS_2025_02/767995113</t>
  </si>
  <si>
    <t>44</t>
  </si>
  <si>
    <t>13010822</t>
  </si>
  <si>
    <t>ocel profilová jakost S235JR (11 375) průřez U (UPN) 160</t>
  </si>
  <si>
    <t>71548645</t>
  </si>
  <si>
    <t>Poznámka k položce:_x000d_
Hmotnost: 18,80 kg/m</t>
  </si>
  <si>
    <t>2*1,1*0,0188</t>
  </si>
  <si>
    <t>45</t>
  </si>
  <si>
    <t>998767101</t>
  </si>
  <si>
    <t>Přesun hmot tonážní pro zámečnické konstrukce v objektech v do 6 m</t>
  </si>
  <si>
    <t>2142625801</t>
  </si>
  <si>
    <t>Přesun hmot pro zámečnické konstrukce stanovený z hmotnosti přesunovaného materiálu vodorovná dopravní vzdálenost do 50 m základní v objektech výšky do 6 m</t>
  </si>
  <si>
    <t>https://podminky.urs.cz/item/CS_URS_2025_02/998767101</t>
  </si>
  <si>
    <t>46</t>
  </si>
  <si>
    <t>-1432000475</t>
  </si>
  <si>
    <t>03 - Vedlejší a ostatní náklady</t>
  </si>
  <si>
    <t xml:space="preserve">   OST 1 - Vedlejší náklady</t>
  </si>
  <si>
    <t xml:space="preserve">    O01 - Ostatní</t>
  </si>
  <si>
    <t xml:space="preserve">   OST 1</t>
  </si>
  <si>
    <t>Vedlejší náklady</t>
  </si>
  <si>
    <t>O01</t>
  </si>
  <si>
    <t>R034</t>
  </si>
  <si>
    <t>Zařízení staveniště</t>
  </si>
  <si>
    <t>Soub</t>
  </si>
  <si>
    <t>1024</t>
  </si>
  <si>
    <t>-2132661999</t>
  </si>
  <si>
    <t>Základní rozdělení průvodních činností a nákladů zařízení staveniště</t>
  </si>
  <si>
    <t>Terénní úpravy pro zařízení staveniště</t>
  </si>
  <si>
    <t>Skládky na staveništi</t>
  </si>
  <si>
    <t>Ostatní náklady</t>
  </si>
  <si>
    <t>Náklady na provoz a údržbu vybavení staveniště, zázemí pro pracovníky, vedení stavby a TDS</t>
  </si>
  <si>
    <t>Energie pro zařízení staveniště</t>
  </si>
  <si>
    <t>Rozebrání, bourání a odvoz zařízení staveniště</t>
  </si>
  <si>
    <t>Úprava terénu po zrušení zařízení staveniště</t>
  </si>
  <si>
    <t>oplocení zařízení staveniště plotem min. výšky 1,8 m</t>
  </si>
  <si>
    <t>bezpečnostní osvětlení na ohrazení staveniště sousedícím s komunikacemi pro pěší a vozidla (v rozích a na každých 15 m plotu</t>
  </si>
  <si>
    <t>bezpečnostní značení na staveništi (tabulky se zákazy vstupu, označení staveniště, vedení náhradních tras pro pěší</t>
  </si>
  <si>
    <t>R036</t>
  </si>
  <si>
    <t>Dokumentace skutečného provedení stavby</t>
  </si>
  <si>
    <t>-1908170702</t>
  </si>
  <si>
    <t xml:space="preserve">Zpracování a předání dokumentace  skutečného provedení stavby</t>
  </si>
  <si>
    <t>(3 paré + 1 v elektronické formě) objednateli</t>
  </si>
  <si>
    <t>včetně zaměření skutečného provedení stavby odborně způsobilou osobou v oboru zeměměřičství</t>
  </si>
  <si>
    <t>R037</t>
  </si>
  <si>
    <t>Geodetické práce před výstavbou</t>
  </si>
  <si>
    <t>-1154065643</t>
  </si>
  <si>
    <t>Vytyčení stavby - 1 x SO 01; 1x SO 02</t>
  </si>
  <si>
    <t>R038</t>
  </si>
  <si>
    <t>Dokumentace stavby bez rozlišení</t>
  </si>
  <si>
    <t>699481725</t>
  </si>
  <si>
    <t>Vyhotovení nebo aktualizace havarijního a povodňového plánu po dobu výstavby včetně projednání - 1x pro SO 01 ; 1x pro SO 02</t>
  </si>
  <si>
    <t>R039</t>
  </si>
  <si>
    <t xml:space="preserve">Vypracování Plánu BOZP </t>
  </si>
  <si>
    <t>1285349648</t>
  </si>
  <si>
    <t>Poznámka k položce:_x000d_
Zpracování plánu BOZP nezávislým koordinátorem
- Koordinátor BOZP musí jednat nestranně a nezávisle na zhotoviteli, i když je jím finančně hrazen.
- Musí mít zajištěné podmínky pro výkon své funkce bez vnějšího ovlivňování, aby nedocházelo ke střetu zájmů.
Plán BOZP a jeho koordinace musí být v souladu se zákonem č. 309/2006 Sb. a souvisejícími právními předpisy.
Koordinátor BOZP musí splňovat odbornou způsobilost dle platné legislativy, včetně příslušné kvalifikace,
Musí být zajištěna transparentnost vztahů mezi koordinátorem, zhotovitelem a investorem.
Koordinátor BOZP nesmí být smluvně vázán způsobem, který by mohl ovlivnit jeho nestrannost a rozhodovací pravomoci.</t>
  </si>
  <si>
    <t>R040</t>
  </si>
  <si>
    <t>Ostatní náklady související s objektem</t>
  </si>
  <si>
    <t>262144</t>
  </si>
  <si>
    <t>-13064774</t>
  </si>
  <si>
    <t xml:space="preserve">Dopravně inženýrské opatření, zajištění souhlasu dotčených orgánů  a </t>
  </si>
  <si>
    <t>vyřízení zvláštního užívání komunikace včetně poplatků</t>
  </si>
  <si>
    <t>zřízení, údržba, přemístění a odstranění</t>
  </si>
  <si>
    <t>dopravního značení k dopravním omezením</t>
  </si>
  <si>
    <t>podle předpisů o pozemních komunikacích,</t>
  </si>
  <si>
    <t>včetně projednání s pověřenými organizacemi</t>
  </si>
  <si>
    <t>R041</t>
  </si>
  <si>
    <t>Zajištění provedení opatření vyplývajících z povodňového a havarijního plánu</t>
  </si>
  <si>
    <t>-1020748549</t>
  </si>
  <si>
    <t>samostatně pro SO 01 a SO 02</t>
  </si>
  <si>
    <t>R042</t>
  </si>
  <si>
    <t>Zkoušky a ostatní měření</t>
  </si>
  <si>
    <t>1123724330</t>
  </si>
  <si>
    <t>Zajištění veškerých předepsaných rozborů, atestů, zkoušek a revizí dle příslušných norem a dalších předpisů a nařízení platných v ČR</t>
  </si>
  <si>
    <t>kterými bude prokázáno dosažení předepsané kvality a parametrů dokončeného díla</t>
  </si>
  <si>
    <t>R044</t>
  </si>
  <si>
    <t>Protokolární předání stavbou dotčených pozemků a komunikací, uvedených do původního stavu, zpět jejich vlastníkům</t>
  </si>
  <si>
    <t>273678846</t>
  </si>
  <si>
    <t>R045</t>
  </si>
  <si>
    <t>Zajištění veškerých geodetických prací souvisejících s realizací díla</t>
  </si>
  <si>
    <t>869289317</t>
  </si>
  <si>
    <t xml:space="preserve">zaměření skutečného provedení stavby odborně způsobilou osobou v oboru zeměměřičství ;  (3 paré + 1 v elektronické formě)</t>
  </si>
  <si>
    <t>R046</t>
  </si>
  <si>
    <t>Zajištění biologického dozoru, průzkumu staveniště zaměřeného na výskyt zvláště chráněných živočichů a rostlin a jejich odborného transferu</t>
  </si>
  <si>
    <t>-1741324956</t>
  </si>
  <si>
    <t>Průzkum staveniště včetně případného transferu, vyhotevní závěrečné zprávy</t>
  </si>
  <si>
    <t>R047</t>
  </si>
  <si>
    <t>Provedení pasportizace stávajících nemovitostí včetně pozemků a jejich příslušenství, zajištění fotodokumentace stávajícího stavu pozemních komunikací před započetím stavebních prací</t>
  </si>
  <si>
    <t>…</t>
  </si>
  <si>
    <t>-563284506</t>
  </si>
  <si>
    <t>Zejména budovy čp. 93, obec Mrákotín</t>
  </si>
  <si>
    <t>R049</t>
  </si>
  <si>
    <t>Zpracování realizační dokumentace zhotovitele, dílenských výkresů, technologických předpisů</t>
  </si>
  <si>
    <t>-1053106082</t>
  </si>
  <si>
    <t>Vypracování dílenských výkresů, zpracování technologických postupů, kontrolního a zkušebního plánu</t>
  </si>
  <si>
    <t>R050</t>
  </si>
  <si>
    <t>Průběžné čištění a údržba komunikací dotčených průběhem stavby</t>
  </si>
  <si>
    <t>-694292826</t>
  </si>
  <si>
    <t>Průběžné čištění a údržba komunikací dotčených průběhem stavby, dle specifických podmínek úřadu,vlastníků</t>
  </si>
  <si>
    <t>například čistící stanice se zpětnou zpevněnou plochou, pravidelné kropení, kartáčování apod.</t>
  </si>
  <si>
    <t>R051</t>
  </si>
  <si>
    <t>Průběžná pasportizace (monitoring) sousedních staveb stavby zájmové po dobu realizace stavby</t>
  </si>
  <si>
    <t>-676895418</t>
  </si>
  <si>
    <t>R052</t>
  </si>
  <si>
    <t>Zajištění fotodokumentace veškerých konstrukcí, které budou v průběhu výstavby skryty nebo zakryty</t>
  </si>
  <si>
    <t>-1148899303</t>
  </si>
  <si>
    <t>R053</t>
  </si>
  <si>
    <t>Zajištění vedení průběžné evidence odpadů</t>
  </si>
  <si>
    <t>ks</t>
  </si>
  <si>
    <t>-1188501500</t>
  </si>
  <si>
    <t>R054</t>
  </si>
  <si>
    <t>Vytyčení inženýrských sítí</t>
  </si>
  <si>
    <t>-977164828</t>
  </si>
  <si>
    <t>129251009 - Raná, Vojtěchov, obnova koryta, ř.km 5,200 - 5,400</t>
  </si>
  <si>
    <t>SO 01 - Odstranění poškození příčných a stabilizačních objektů v korytech vodních toků</t>
  </si>
  <si>
    <t>Štěpán Vyhnálek</t>
  </si>
  <si>
    <t xml:space="preserve">    5 - Komunikace pozemní</t>
  </si>
  <si>
    <t xml:space="preserve">    997 - Přesun sutě</t>
  </si>
  <si>
    <t>111103202R</t>
  </si>
  <si>
    <t>Kosení travin a vodních rostlin ve vegetačním období travního porostu středně hustého</t>
  </si>
  <si>
    <t>ha</t>
  </si>
  <si>
    <t>1420218345</t>
  </si>
  <si>
    <t>512,5/10000</t>
  </si>
  <si>
    <t>Kosení travin v toku, na březích, v místě zařízení staveniště a přístupu viz TZ, včetně ekologické likvidace</t>
  </si>
  <si>
    <t>113107323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</si>
  <si>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</si>
  <si>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CS ÚRS 2025 01</t>
  </si>
  <si>
    <t>-2013302723</t>
  </si>
  <si>
    <t>https://podminky.urs.cz/item/CS_URS_2025_01/113107323</t>
  </si>
  <si>
    <t xml:space="preserve">4,1 "OPRAVA VRCHNÍHO STUPNĚ A VÝVAŘIŠTĚ v ř.km 5,3220-5,3372  viz výkres D.6 a TZ</t>
  </si>
  <si>
    <t>-72474684</t>
  </si>
  <si>
    <t>https://podminky.urs.cz/item/CS_URS_2025_01/124253100</t>
  </si>
  <si>
    <t xml:space="preserve">47,5 "výkop - OPRAVA STUPNĚ A VÝVAŘIŠTĚ v ř.km 5,1946-5,2073  viz Tabulka kubatur, výkres D.4 a TZ</t>
  </si>
  <si>
    <t xml:space="preserve">35,7 "výkop - OPRAVA PRAHU v ř.km 5.2239-5,2331  viz Tabulka kubatur, výkres D.5 a TZ</t>
  </si>
  <si>
    <t>46,2 "výkop - OPRAVA VRCHNÍHO STUPNĚ A VÝVAŘIŠTĚ v ř.km 5,3220-5,3372 viz Tabulka kubatur, výkres D.6 a TZ</t>
  </si>
  <si>
    <t>171151103</t>
  </si>
  <si>
    <t>Uložení sypanin do násypů strojně s rozprostřením sypaniny ve vrstvách a s hrubým urovnáním zhutněných z hornin soudržných jakékoliv třídy těžitelnosti</t>
  </si>
  <si>
    <t>2118097306</t>
  </si>
  <si>
    <t>https://podminky.urs.cz/item/CS_URS_2025_01/171151103</t>
  </si>
  <si>
    <t xml:space="preserve">10,5 "zpětný zásyp - OPRAVA STUPNĚ A VÝVAŘIŠTĚ v ř.km 5,1946-5,2073  viz Tabulka kubatur, výkres D.4 a TZ</t>
  </si>
  <si>
    <t xml:space="preserve">7,9 "zpětný zásyp - OPRAVA PRAHU v ř.km 5.2239-5,2331  viz Tabulka kubatur, výkres D.5 a TZ</t>
  </si>
  <si>
    <t>9,5 "zpětný zásyp - OPRAVA VRCHNÍHO STUPNĚ A VÝVAŘIŠTĚ v ř.km 5,3220-5,3372 viz Tabulka kubatur, výkres D.6 a TZ</t>
  </si>
  <si>
    <t>182151111</t>
  </si>
  <si>
    <t>Svahování trvalých svahů do projektovaných profilů strojně s potřebným přemístěním výkopku při svahování v zářezech v hornině třídy těžitelnosti I, skupiny 1 až 3</t>
  </si>
  <si>
    <t>2040929083</t>
  </si>
  <si>
    <t>https://podminky.urs.cz/item/CS_URS_2025_01/182151111</t>
  </si>
  <si>
    <t xml:space="preserve">35,9 "svahování - OPRAVA STUPNĚ A VÝVAŘIŠTĚ v ř.km 5,1946-5,2073  viz Tabulka kubatur, výkres D.4 a TZ</t>
  </si>
  <si>
    <t xml:space="preserve">21,7 "svahování  - OPRAVA PRAHU v ř.km 5.2239-5,2331  viz Tabulka kubatur, výkres D.5 a TZ</t>
  </si>
  <si>
    <t xml:space="preserve">39,7 "svahování  - OPRAVA VRCHNÍHO STUPNĚ A VÝVAŘIŠTĚ v ř.km 5,3220-5,3372 viz Tabulka kubatur, výkres D.6 a TZ</t>
  </si>
  <si>
    <t>181411123</t>
  </si>
  <si>
    <t>Založení trávníku na půdě předem připravené plochy do 1000 m2 výsevem včetně utažení lučního na svahu přes 1:2 do 1:1</t>
  </si>
  <si>
    <t>-1688568963</t>
  </si>
  <si>
    <t>https://podminky.urs.cz/item/CS_URS_2025_01/181411123</t>
  </si>
  <si>
    <t xml:space="preserve">35,9 "osetí - OPRAVA STUPNĚ A VÝVAŘIŠTĚ v ř.km 5,1946-5,2073  viz Tabulka kubatur, výkres D.4 a TZ</t>
  </si>
  <si>
    <t xml:space="preserve">21,7 "osetí - OPRAVA PRAHU v ř.km 5.2239-5,2331  viz Tabulka kubatur, výkres D.5 a TZ</t>
  </si>
  <si>
    <t>39,7 "osetí - OPRAVA VRCHNÍHO STUPNĚ A VÝVAŘIŠTĚ v ř.km 5,3220-5,3372 viz Tabulka kubatur, výkres D.6 a TZ</t>
  </si>
  <si>
    <t>-1395405108</t>
  </si>
  <si>
    <t>97,3" plocha k osetí viz TZ a tabulka kubatur</t>
  </si>
  <si>
    <t>97,3*0,03 "Přepočtené koeficientem množství</t>
  </si>
  <si>
    <t>171151131</t>
  </si>
  <si>
    <t>Uložení sypanin do násypů strojně s rozprostřením sypaniny ve vrstvách a s hrubým urovnáním zhutněných z hornin nesoudržných a soudržných střídavě ukládaných</t>
  </si>
  <si>
    <t>1496097174</t>
  </si>
  <si>
    <t>https://podminky.urs.cz/item/CS_URS_2025_01/171151131</t>
  </si>
  <si>
    <t>10,5+7,9+9,5</t>
  </si>
  <si>
    <t>Hutněný zásyp hrubozrným sedimentem stávajícího zahloubeného koryta</t>
  </si>
  <si>
    <t>321321116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</si>
  <si>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</t>
  </si>
  <si>
    <t>-1413403133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</si>
  <si>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</si>
  <si>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https://podminky.urs.cz/item/CS_URS_2025_01/321321116</t>
  </si>
  <si>
    <t>"Beton C30/37-XA1,XF3</t>
  </si>
  <si>
    <t xml:space="preserve">2,2 "objem betonu prahu - OPRAVA STUPNĚ A VÝVAŘIŠTĚ v ř.km 5,1946-5,2073  viz Tabulka kubatur, výkres D.4 a TZ</t>
  </si>
  <si>
    <t>4,1 "objem betonu dvou prahů - OPRAVA PRAHU v ř.km 5.2239-5,2331 viz Tabulka kubatur, výkres D.5 a TZ</t>
  </si>
  <si>
    <t>2,6 "objem betonu prahu - OPRAVA VRCHNÍHO STUPNĚ A VÝVAŘIŠTĚ v ř.km 5,3220-5,3372 viz Tabulka kubatur, výkres D.6 a TZ</t>
  </si>
  <si>
    <t xml:space="preserve">6,2 "objem betonu základu stupně - OPRAVA STUPNĚ A VÝVAŘIŠTĚ v ř.km 5,1946-5,2073  viz Tabulka kubatur, výkres D.4 a TZ</t>
  </si>
  <si>
    <t>8,8 "objem betonu základu stupně - OPRAVA VRCHNÍHO STUPNĚ A VÝVAŘIŠTĚ v ř.km 5,3220-5,3372 viz Tabulka kubatur, výkres D.6 a TZ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</si>
  <si>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</t>
  </si>
  <si>
    <t>-200169937</t>
  </si>
  <si>
    <t>https://podminky.urs.cz/item/CS_URS_2025_01/321351010</t>
  </si>
  <si>
    <t xml:space="preserve">2*5,57+2*0,8 "bednění prahu - OPRAVA STUPNĚ A VÝVAŘIŠTĚ v ř.km 5,1946-5,2073  viz  výkres D.4 a TZ</t>
  </si>
  <si>
    <t>(2*6,44+2*1,56*0,4)+(2*5,0+2*1,53*0,4) "bednění dvou prahů - OPRAVA PRAHU v ř.km 5.2239-5,2331 viz výkres D.5 a TZ</t>
  </si>
  <si>
    <t>2*5,57+2*0,72 "bednění prahu - OPRAVA VRCHNÍHO STUPNĚ A VÝVAŘIŠTĚ v ř.km 5,3220-5,3372 viz výkres D.6 a TZ</t>
  </si>
  <si>
    <t xml:space="preserve">(1,2+1,2+6,4+6,4)*0,8 "bednění základu stupně - OPRAVA STUPNĚ A VÝVAŘIŠTĚ v ř.km 5,1946-5,2073  viz  výkres D.4 a TZ</t>
  </si>
  <si>
    <t>(1,2+1,2+7,3+7,3)*1 "bednění základu stupně - OPRAVA VRCHNÍHO STUPNĚ A VÝVAŘIŠTĚ v ř.km 5,3220-5,3372 viz výkres D.6 a TZ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</si>
  <si>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</t>
  </si>
  <si>
    <t>-632809432</t>
  </si>
  <si>
    <t>https://podminky.urs.cz/item/CS_URS_2025_01/321352010</t>
  </si>
  <si>
    <t xml:space="preserve">2*5,57+2*0,8 "odstranění bednění prahu - OPRAVA STUPNĚ A VÝVAŘIŠTĚ v ř.km 5,1946-5,2073  viz Tabulka kubatur, výkres D.4 a TZ</t>
  </si>
  <si>
    <t>(2*6,44+2*1,56*0,4)+(2*5,0+2*1,53*0,4) "odstranění bednění dvou prahů - OPRAVA VÝVAŘIŠTĚ v ř.km 5.2239-5,2331 viz Tabulka kubatur, výkres D.5 a TZ</t>
  </si>
  <si>
    <t>2*5,57+2*0,72 "odstranění bednění prahu - OPRAVA VRCHNÍHO STUPNĚ A VÝVAŘIŠTĚ v ř.km 5,3220-5,3372 viz Tabulka kubatur, výkres D.6 a TZ</t>
  </si>
  <si>
    <t xml:space="preserve">(1,2+1,2+6,4+6,4)*0,8 "odstr. bednění základu stupně - OPRAVA STUPNĚ A VÝVAŘIŠTĚ v ř.km 5,1946-5,2073  viz  výkres D.4 a TZ</t>
  </si>
  <si>
    <t>(1,2+1,2+7,3+7,3)*1 "odstr. bednění základu stupně - OPRAVA VRCHNÍHO STUPNĚ A VÝVAŘIŠTĚ v ř.km 5,3220-5,3372 viz výkres D.6 a TZ</t>
  </si>
  <si>
    <t>321368211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</si>
  <si>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</t>
  </si>
  <si>
    <t>-249448579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</si>
  <si>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</si>
  <si>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https://podminky.urs.cz/item/CS_URS_2025_01/321368211</t>
  </si>
  <si>
    <t xml:space="preserve">Kari síť, průměr 8 mm, OKA 100x100 mm </t>
  </si>
  <si>
    <t xml:space="preserve">7,9*9,8/1000*1,1 "10% přesahy; OPRAVA STUPNĚ A VÝVAŘIŠTĚ v ř.km 5,1946-5,2073  viz Tabulka kubatur, výkres D.4 a TZ</t>
  </si>
  <si>
    <t>18,1 *9,8/1000*1,1 "10% přesahy; OPRAVA VÝVAŘIŠTĚ v ř.km 5.2239-5,2331 viz Tabulka kubatur, výkres D.5 a TZ</t>
  </si>
  <si>
    <t>11,5*9,8/1000*1,1 "10% přesahy; OPRAVA VRCHNÍHO STUPNĚ A VÝVAŘIŠTĚ v ř.km 5,3220-5,3372 viz Tabulka kubatur, výkres D.6 a TZ</t>
  </si>
  <si>
    <t xml:space="preserve">10,1*9,8/1000*1,1 "10% přesahy; základ stupně; OPRAVA STUPNĚ A VÝVAŘIŠTĚ v ř.km 5,1946-5,2073  viz Tabulka kubatur, výkres D.4 a TZ</t>
  </si>
  <si>
    <t>14,6*9,8/1000*1,1 "10% přesahy; základ stupně; OPRAVA VRCHNÍHO STUPNĚ A VÝVAŘIŠTĚ v ř.km 5,3220-5,3372 viz Tabulka kubatur, výkres D.6 a TZ</t>
  </si>
  <si>
    <t>451315117</t>
  </si>
  <si>
    <t>Podkladní a výplňové vrstvy z betonu prostého tloušťky do 100 mm, z betonu C 25/30</t>
  </si>
  <si>
    <t>-1061435081</t>
  </si>
  <si>
    <t>https://podminky.urs.cz/item/CS_URS_2025_01/451315117</t>
  </si>
  <si>
    <t>Podkladní beton C20/25 - XO, S1</t>
  </si>
  <si>
    <t xml:space="preserve">0,3 "podkladní beton - OPRAVA STUPNĚ A VÝVAŘIŠTĚ v ř.km 5,1946-5,2073  viz Tabulka kubatur, výkres D.4 a TZ</t>
  </si>
  <si>
    <t xml:space="preserve">0,5  "podkladní beton dvou prahů - OPRAVA PRAHU v ř.km 5.2239-5,2331 viz Tabulka kubatur, výkres D.5 a TZ</t>
  </si>
  <si>
    <t>0,3 "podkladní beton - OPRAVA VRCHNÍHO STUPNĚ A VÝVAŘIŠTĚ v ř.km 5,3220-5,3372 viz Tabulka kubatur, výkres D.6 a TZ</t>
  </si>
  <si>
    <t xml:space="preserve">1,0 "podkladní beton zákl. stupně - OPRAVA STUPNĚ A VÝVAŘIŠTĚ v ř.km 5,1946-5,2073  viz Tabulka kubatur, výkres D.4 a TZ</t>
  </si>
  <si>
    <t>1,1 "podkladní beton zákl. stupně- OPRAVA VRCHNÍHO STUPNĚ A VÝVAŘIŠTĚ v ř.km 5,3220-5,3372 viz Tabulka kubatur, výkres D.6 a TZ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</si>
  <si>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</t>
  </si>
  <si>
    <t>927823415</t>
  </si>
  <si>
    <t>https://podminky.urs.cz/item/CS_URS_2025_01/321213234</t>
  </si>
  <si>
    <t xml:space="preserve">Vyzdění nového kamenného stupně na MC 25 </t>
  </si>
  <si>
    <t xml:space="preserve">8,5-4 "nový stupeň - OPRAVA STUPNĚ A VÝVAŘIŠTĚ v ř.km 5,1946-5,2073  viz Tabulka kubatur, výkres D.4 a TZ</t>
  </si>
  <si>
    <t xml:space="preserve">10,4-4,5"nový stupeň - OPRAVA STUPNĚ A VÝVAŘIŠTĚ v ř.km 5,1946-5,2073  viz Tabulka kubatur, výkres D.4 a TZ</t>
  </si>
  <si>
    <t>321213234r</t>
  </si>
  <si>
    <t>-2028082724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</si>
  <si>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 použití původního očištěného kamene</t>
  </si>
  <si>
    <t>Vyzdění nového kamenného stupně na MC 25 ze stávajícího vybouraného a očištěného kamene</t>
  </si>
  <si>
    <t xml:space="preserve">8,5-4,5"nový stupeň - OPRAVA STUPNĚ A VÝVAŘIŠTĚ v ř.km 5,1946-5,2073  viz Tabulka kubatur, výkres D.4 a TZ</t>
  </si>
  <si>
    <t xml:space="preserve">10,4-5,9"nový stupeň - OPRAVA STUPNĚ A VÝVAŘIŠTĚ v ř.km 5,1946-5,2073  viz Tabulka kubatur, výkres D.4 a TZ</t>
  </si>
  <si>
    <t>463211153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</si>
  <si>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</si>
  <si>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-1821428631</t>
  </si>
  <si>
    <t>https://podminky.urs.cz/item/CS_URS_2025_01/463211153</t>
  </si>
  <si>
    <t xml:space="preserve">Kamenná rovnanina z lomového kamene 250-500 kg </t>
  </si>
  <si>
    <t xml:space="preserve">(LK ve dně a v patě budou hmotnosti 400 kg a více) </t>
  </si>
  <si>
    <t>s proštěrkováním frakce 0-16 mm a vyklínováním</t>
  </si>
  <si>
    <t xml:space="preserve">42,9-2,5 "OPRAVA STUPNĚ A VÝVAŘIŠTĚ v ř.km 5,1946-5,2073  viz Tabulka kubatur, výkres D.4 a TZ</t>
  </si>
  <si>
    <t>22,5-2 "OPRAVA PRAHU v ř.km 5.2239-5,2331 viz Tabulka kubatur, výkres D.5 a TZ</t>
  </si>
  <si>
    <t>47,9-4,4"OPRAVA VRCHNÍHO STUPNĚ A VÝVAŘIŠTĚ v ř.km 5,3220-5,3372 viz Tabulka kubatur, výkres D.6 a TZ</t>
  </si>
  <si>
    <t>Kamenná rovnanina z lomového kamene 200-300 kg (Patky) s proštěrkováním frakce 0-16 mm a vyklínováním</t>
  </si>
  <si>
    <t xml:space="preserve">2,5 "OPRAVA STUPNĚ A VÝVAŘIŠTĚ v ř.km 5,1946-5,2073  viz Tabulka kubatur, výkres D.4 a TZ</t>
  </si>
  <si>
    <t>2"OPRAVA PRAHU v ř.km 5.2239-5,2331 viz Tabulka kubatur, výkres D.5 a TZ</t>
  </si>
  <si>
    <t>4,4 "OPRAVA VRCHNÍHO STUPNĚ A VÝVAŘIŠTĚ v ř.km 5,3220-5,3372 viz Tabulka kubatur, výkres D.6 a TZ</t>
  </si>
  <si>
    <t>465511111R</t>
  </si>
  <si>
    <t>Dlažba z lomového kamene upraveného vodorovná nebo plocha ve sklonu do 1:2 s dodáním hmot na sucho, bez výplně spár v ploše do 20 m2, tl. 200 mm</t>
  </si>
  <si>
    <t>-990284667</t>
  </si>
  <si>
    <t>https://podminky.urs.cz/item/CS_URS_2025_01/465511111R</t>
  </si>
  <si>
    <t>Na dlažbu bude využit stávající očištěný kámen z odstraňovaných poškozených dlažeb</t>
  </si>
  <si>
    <t xml:space="preserve">2,4/0,3 "kamenná dlažba - OPRAVA STUPNĚ A VÝVAŘIŠTĚ v ř.km 5,1946-5,2073  viz Tabulka kubatur, výkres D.4 a TZ</t>
  </si>
  <si>
    <t>1,5/0,3 "kamenná dlažba - OPRAVA PRAHU v ř.km 5.2239-5,2331 viz Tabulka kubatur, výkres D.5 a TZ</t>
  </si>
  <si>
    <t>4,0/0,3 "kamenná dlažba - OPRAVA VRCHNÍHO STUPNĚ A VÝVAŘIŠTĚ v ř.km 5,3220-5,3372 viz Tabulka kubatur, výkres D.6 a TZ</t>
  </si>
  <si>
    <t>451571111</t>
  </si>
  <si>
    <t>Lože pod dlažby ze štěrkopísků, tl. vrstvy do 100 mm</t>
  </si>
  <si>
    <t>-32532114</t>
  </si>
  <si>
    <t>https://podminky.urs.cz/item/CS_URS_2025_01/451571111</t>
  </si>
  <si>
    <t>Štěrkopískové lože pod dlažby frakce 0-16 mm, tl. 0,1 m</t>
  </si>
  <si>
    <t xml:space="preserve">2,4/0,3 "kamená dlažba - OPRAVA STUPNĚ A VÝVAŘIŠTĚ v ř.km 5,1946-5,2073  viz Tabulka kubatur, výkres D.4 a TZ</t>
  </si>
  <si>
    <t>1,5/0,3 "kamená dlažba - OPRAVA PRAHU v ř.km 5.2239-5,2331 viz Tabulka kubatur, výkres D.5 a TZ</t>
  </si>
  <si>
    <t>Komunikace pozemní</t>
  </si>
  <si>
    <t>564952111</t>
  </si>
  <si>
    <t>Podklad z mechanicky zpevněného kameniva MZK (minerální beton) s rozprostřením a s hutněním, po zhutnění tl. 150 mm</t>
  </si>
  <si>
    <t>-1024674491</t>
  </si>
  <si>
    <t>https://podminky.urs.cz/item/CS_URS_2025_01/564952111</t>
  </si>
  <si>
    <t xml:space="preserve">4,1 " Štěrková obecní cesta  - OPRAVA VRCHNÍHO STUPNĚ A VÝVAŘIŠTĚ v ř.km 5,3220-5,3372 viz TZ</t>
  </si>
  <si>
    <t>-632627240</t>
  </si>
  <si>
    <t>https://podminky.urs.cz/item/CS_URS_2025_01/114203103</t>
  </si>
  <si>
    <t xml:space="preserve">19,4 "Odstranění stávající kamenné dlažby do betonu - OPRAVA STUPNĚ A VÝVAŘIŠTĚ v ř.km 5,1946-5,2073  viz Tabulka kubatur, výkres D.4 a TZ</t>
  </si>
  <si>
    <t xml:space="preserve">23,5 "Odstranění stávající kamenné dlažby do betonu - OPRAVA VRCHNÍHO STUPNĚ A VÝVAŘIŠTĚ v ř.km 5,3220-5,3372  viz Tabulka kubatur, výkres D.6 a TZ</t>
  </si>
  <si>
    <t>114203104</t>
  </si>
  <si>
    <t>Rozebrání dlažeb nebo záhozů s naložením na dopravní prostředek záhozů, rovnanin a soustřeďovacích staveb provedených na sucho</t>
  </si>
  <si>
    <t>-1607376079</t>
  </si>
  <si>
    <t>https://podminky.urs.cz/item/CS_URS_2025_01/114203104</t>
  </si>
  <si>
    <t xml:space="preserve">6,3  "Odstranění stávající kamenné dlažby na sucho - OPRAVA PRAHU v ř.km 5.2239-5,2331 viz Tabulka kubatur, výkres D.5 a TZ</t>
  </si>
  <si>
    <t>-327939714</t>
  </si>
  <si>
    <t>https://podminky.urs.cz/item/CS_URS_2025_01/114203202</t>
  </si>
  <si>
    <t xml:space="preserve">12,9 "očištění kamenne z dlažby (19,4*2/3 ) - OPRAVA STUPNĚ A VÝVAŘIŠTĚ v ř.km 5,1946-5,2073  viz Tabulka kubatur, výkres D.4 a TZ</t>
  </si>
  <si>
    <t xml:space="preserve">6,7 "očištění kamenne ze stupně (8,4*4/5) - OPRAVA STUPNĚ A VÝVAŘIŠTĚ v ř.km 5,1946-5,2073  viz Tabulka kubatur, výkres D.4 a TZ</t>
  </si>
  <si>
    <t>15,7 "očištění kamenne z dlažby (23,5*2/3)- OPRAVA VRCHNÍHO STUPNĚ A VÝVAŘIŠTĚ v ř.km 5,3220-5,3372 viz Tabulka kubatur, výkres D.6 a TZ</t>
  </si>
  <si>
    <t>7,4 "očištění kamenne ze stupně (9,34*4/5) - OPRAVA VRCHNÍHO STUPNĚ A VÝVAŘIŠTĚ v ř.km 5,3220-5,3372 viz Tabulka kubatur, výkres D.6 a TZ</t>
  </si>
  <si>
    <t>966021112</t>
  </si>
  <si>
    <t>Bourání konstrukcí LTM ve vodních tocích s přemístěním suti na hromady na vzdálenost do 20 m nebo s naložením na dopravní prostředek ručně ze zdiva kamenného, pro jakýkoliv druh kamene na maltu cementovou</t>
  </si>
  <si>
    <t>-425285519</t>
  </si>
  <si>
    <t>https://podminky.urs.cz/item/CS_URS_2025_01/966021112</t>
  </si>
  <si>
    <t xml:space="preserve">Bourání stávajícího kamenného stupně na MC 25 </t>
  </si>
  <si>
    <t xml:space="preserve">8,4 "OPRAVA STUPNĚ A VÝVAŘIŠTĚ v ř.km 5,1946-5,2073  viz Tabulka kubatur, výkres D.4 a TZ</t>
  </si>
  <si>
    <t>9,3 "OPRAVA VRCHNÍHO STUPNĚ A VÝVAŘIŠTĚ v ř.km 5,3220-5,3372 viz Tabulka kubatur, výkres D.6 a TZ</t>
  </si>
  <si>
    <t>966041111</t>
  </si>
  <si>
    <t>Bourání konstrukcí LTM ve vodních tocích s přemístěním suti na hromady na vzdálenost do 20 m nebo s naložením na dopravní prostředek ručně z betonu prostého neprokládaného</t>
  </si>
  <si>
    <t>-1779194860</t>
  </si>
  <si>
    <t>https://podminky.urs.cz/item/CS_URS_2025_01/966041111</t>
  </si>
  <si>
    <t>Přesun sutě</t>
  </si>
  <si>
    <t>R0001</t>
  </si>
  <si>
    <t>Likvidace vybouraných hmot – betonu v souladu s platnou legislativou</t>
  </si>
  <si>
    <t>-1793852291</t>
  </si>
  <si>
    <t xml:space="preserve">6,5"beton a malta z dlažby (19,4*1/3)- OPRAVA STUPNĚ A VÝVAŘIŠTĚ v ř.km 5,1946-5,2073  viz Tabulka kubatur, výkres D.4 a TZ</t>
  </si>
  <si>
    <t xml:space="preserve">1,7 "beton a malta ze stupně (8,4*1/5) - OPRAVA STUPNĚ A VÝVAŘIŠTĚ v ř.km 5,1946-5,2073  viz Tabulka kubatur, výkres D.4 a TZ</t>
  </si>
  <si>
    <t>7,8 "beton a malta z dlažby (23,5*1/3)- OPRAVA VRCHNÍHO STUPNĚ A VÝVAŘIŠTĚ v ř.km 5,3220-5,3372 viz Tabulka kubatur, výkres D.6 a TZ</t>
  </si>
  <si>
    <t>1,9 "beton a malta ze stupně (9,4*1/5) - OPRAVA VRCHNÍHO STUPNĚ A VÝVAŘIŠTĚ v ř.km 5,3220-5,3372 viz Tabulka kubatur, výkres D.6 a TZ</t>
  </si>
  <si>
    <t xml:space="preserve">naložení, přemístění do 20 km a uložení na skládce včetně poplatku za uložení </t>
  </si>
  <si>
    <t>R0002</t>
  </si>
  <si>
    <t>Likvidace vybouraných hmot – kamene v souladu s platnou legislativou</t>
  </si>
  <si>
    <t>-1218338251</t>
  </si>
  <si>
    <t xml:space="preserve">6,72-5,12 "nepoužitelný kámen ze stupně - OPRAVA STUPNĚ A VÝVAŘIŠTĚ v ř.km 5,1946-5,2073  viz Tabulka kubatur, výkres D.4 a TZ</t>
  </si>
  <si>
    <t>6,3 "kámen z dlažby - OPRAVA PRAHU v ř.km 5.2239-5,2331 viz Tabulka kubatur, výkres D.5 a TZ</t>
  </si>
  <si>
    <t>15,64"kámen z dlažby (23,5*2/3)- OPRAVA VRCHNÍHO STUPNĚ A VÝVAŘIŠTĚ v ř.km 5,3220-5,3372 viz Tabulka kubatur, výkres D.6 a TZ</t>
  </si>
  <si>
    <t>7,5-6,24 "nepoužitelný kámen ze stupně - OPRAVA VRCHNÍHO STUPNĚ A VÝVAŘIŠTĚ v ř.km 5,3220-5,3372 viz Tabulka kubatur, výkres D.6 a TZ</t>
  </si>
  <si>
    <t>R0003</t>
  </si>
  <si>
    <t>Likvidace vytěženého materiálu včetně případného poplatku za uložení</t>
  </si>
  <si>
    <t>-758086865</t>
  </si>
  <si>
    <t xml:space="preserve">129,4-27,9 "výkop - zásyp;  viz Tabulka kubatur a TZ</t>
  </si>
  <si>
    <t>likvidace v souladu se zákonem č. 541/2020 Sb., o odpadech a jeho prováděcími předpisy včetně provedení potřebných rozborů</t>
  </si>
  <si>
    <t>naložení, přemístění a uložení v rekultivačním zařízení včetně poplatku za uložení ve vzdálenosti do 16 km</t>
  </si>
  <si>
    <t>viz TZ a tabulka kubatur</t>
  </si>
  <si>
    <t>-960392099</t>
  </si>
  <si>
    <t>https://podminky.urs.cz/item/CS_URS_2025_01/998332011</t>
  </si>
  <si>
    <t>SO 02 - Odstranění poruch opevnění koryt vodních toků</t>
  </si>
  <si>
    <t>-283716721</t>
  </si>
  <si>
    <t xml:space="preserve">16,5 "OPRAVA STÁVAJÍCÍHO OPEVNĚNÍ v ř.km 5,3635-5,3777  viz výkres D.7, TZ a tabulka kubatur</t>
  </si>
  <si>
    <t>113107342</t>
  </si>
  <si>
    <t>Odstranění podkladů nebo krytů strojně plochy jednotlivě do 50 m2 s přemístěním hmot na skládku na vzdálenost do 3 m nebo s naložením na dopravní prostředek živičných, o tl. vrstvy přes 50 do 100 mm</t>
  </si>
  <si>
    <t>-768229246</t>
  </si>
  <si>
    <t>https://podminky.urs.cz/item/CS_URS_2025_01/113107342</t>
  </si>
  <si>
    <t>16,5</t>
  </si>
  <si>
    <t>-1437071555</t>
  </si>
  <si>
    <t>0,8 "výkop - OPRAVA OPEVNĚNÍ v ř.km 5,2390-5,2410 viz Tabulka kubatur, výkres D.2 a TZ</t>
  </si>
  <si>
    <t>6,7 "výkop - OPRAVA OPEVNĚNÍ v ř.km 5,2572-5,2695 viz Tabulka kubatur, výkres D.2 a TZ</t>
  </si>
  <si>
    <t xml:space="preserve">5,6 "výkop - OPRAVA OPEVNĚNÍ v ř.km 5,2719-5,2799  viz Tabulka kubatur, výkres D.2 a TZ</t>
  </si>
  <si>
    <t>0,7 "výkop - OPRAVA OPEVNĚNÍ v ř.km 5,2825-5,2845 viz Tabulka kubatur, výkres D.2 a TZ</t>
  </si>
  <si>
    <t xml:space="preserve">0,7 "výkop - OPRAVA OPEVNĚNÍ v ř.km 5,3372-5,3416  viz Tabulka kubatur, výkres D.2 a TZ</t>
  </si>
  <si>
    <t>17,5-3,5 "výkop - OPRAVA STÁVAJÍCÍHO OPEVNĚNÍ v ř.km 5,3635-5,3777 viz Tabulka kubatur, výkres D.7 a TZ</t>
  </si>
  <si>
    <t>131213701</t>
  </si>
  <si>
    <t>Hloubení nezapažených jam ručně s urovnáním dna do předepsaného profilu a spádu v hornině třídy těžitelnosti I skupiny 3 soudržných</t>
  </si>
  <si>
    <t>-328896949</t>
  </si>
  <si>
    <t>https://podminky.urs.cz/item/CS_URS_2025_01/131213701</t>
  </si>
  <si>
    <t>3,5 "výkop ruční okolo plynovodu - OPRAVA STÁVAJÍCÍHO OPEVNĚNÍ v ř.km 5,3635-5,3777 viz Tabulka kubatur, výkres D.7 a TZ</t>
  </si>
  <si>
    <t>1950647896</t>
  </si>
  <si>
    <t>0,8 "zpětný zásyp - OPRAVA OPEVNĚNÍ v ř.km 5,2390-5,2410 viz Tabulka kubatur, výkres D.2 a TZ</t>
  </si>
  <si>
    <t>3,2 "zpětný zásyp - OPRAVA OPEVNĚNÍ v ř.km 5,2572-5,2695 viz Tabulka kubatur, výkres D.2 a TZ</t>
  </si>
  <si>
    <t xml:space="preserve">1,5 "zpětný zásyp - OPRAVA OPEVNĚNÍ v ř.km 5,2719-5,2799  viz Tabulka kubatur, výkres D.2 a TZ</t>
  </si>
  <si>
    <t>0,1 "zpětný zásyp - OPRAVA OPEVNĚNÍ v ř.km 5,2825-5,2845 viz Tabulka kubatur, výkres D.2 a TZ</t>
  </si>
  <si>
    <t xml:space="preserve">0,4 "zpětný zásyp - OPRAVA OPEVNĚNÍ v ř.km 5,3372-5,3416  viz Tabulka kubatur, výkres D.2 a TZ</t>
  </si>
  <si>
    <t>6,7 "zpětný zásyp - OPRAVA STÁVAJÍCÍHO OPEVNĚNÍ v ř.km 5,3635-5,3777 viz Tabulka kubatur, výkres D.7 a TZ</t>
  </si>
  <si>
    <t>-2003344924</t>
  </si>
  <si>
    <t>1,6 "svahování - OPRAVA OPEVNĚNÍ v ř.km 5,2390-5,2410 viz Tabulka kubatur, výkres D.2 a TZ</t>
  </si>
  <si>
    <t>5,9 "svahování - OPRAVA OPEVNĚNÍ v ř.km 5,2572-5,2695 viz Tabulka kubatur, výkres D.2 a TZ</t>
  </si>
  <si>
    <t xml:space="preserve">7,4 "svahování  - OPRAVA OPEVNĚNÍ v ř.km 5,2719-5,2799  viz Tabulka kubatur, výkres D.2 a TZ</t>
  </si>
  <si>
    <t xml:space="preserve">0,6 "svahování  - OPRAVA OPEVNĚNÍ v ř.km 5,2825-5,2845 viz Tabulka kubatur, výkres D.2 a TZ</t>
  </si>
  <si>
    <t xml:space="preserve">3,9 "svahování - OPRAVA OPEVNĚNÍ v ř.km 5,3372-5,3416  viz Tabulka kubatur, výkres D.2 a TZ</t>
  </si>
  <si>
    <t>1714139769</t>
  </si>
  <si>
    <t>1,6 "osetí - OPRAVA OPEVNĚNÍ v ř.km 5,2390-5,2410 viz Tabulka kubatur, výkres D.2 a TZ</t>
  </si>
  <si>
    <t>5,9 "osetí - OPRAVA OPEVNĚNÍ v ř.km 5,2572-5,2695 viz Tabulka kubatur, výkres D.2 a TZ</t>
  </si>
  <si>
    <t xml:space="preserve">7,4 "osetí - OPRAVA OPEVNĚNÍ v ř.km 5,2719-5,2799  viz Tabulka kubatur, výkres D.2 a TZ</t>
  </si>
  <si>
    <t>0,6 "osetí - OPRAVA OPEVNĚNÍ v ř.km 5,2825-5,2845 viz Tabulka kubatur, výkres D.2 a TZ</t>
  </si>
  <si>
    <t xml:space="preserve">3,9 "osetí - OPRAVA OPEVNĚNÍ v ř.km 5,3372-5,3416  viz Tabulka kubatur, výkres D.2 a TZ</t>
  </si>
  <si>
    <t>-343710508</t>
  </si>
  <si>
    <t>19,4" plocha k osetí viz TZ a tabulka kubatur</t>
  </si>
  <si>
    <t>19,4*0,03 "Přepočtené koeficientem množství</t>
  </si>
  <si>
    <t>2086679370</t>
  </si>
  <si>
    <t>12,8</t>
  </si>
  <si>
    <t>1889935422</t>
  </si>
  <si>
    <t>1,7 "objem betonu 3 ks příčný práh - OPRAVA STÁVAJÍCÍHO OPEVNĚNÍ v ř.km 5,3635-5,3777 viz Tabulka kubatur, výkres D.7 a TZ</t>
  </si>
  <si>
    <t>5,2 "objem betonu 2 ks podélný práh - OPRAVA STÁVAJÍCÍHO OPEVNĚNÍ v ř.km 5,3635-5,3777 viz Tabulka kubatur, výkres D.7 a TZ</t>
  </si>
  <si>
    <t>1344116166</t>
  </si>
  <si>
    <t xml:space="preserve">(2*0,8+0,31)+(1,71*2)+ (1,85*2)"bednění 3 ks příčných prahů - OPRAVA STÁVAJÍCÍHO OPEVNĚNÍ v ř.km 5,3635-5,3777  viz výkres D.7 a TZ</t>
  </si>
  <si>
    <t xml:space="preserve">(2*7,5+0,4+0,43)+(2*7,48+0,43+0,42)"bednění 2 ks podélných prahů - OPRAVA STÁVAJÍCÍHO OPEVNĚNÍ v ř.km 5,3635-5,3777  viz výkres D.7 a TZ</t>
  </si>
  <si>
    <t>1035165656</t>
  </si>
  <si>
    <t xml:space="preserve">(2*0,8+0,31)+(1,71*2)+ (1,85*2)"odstranění bednění 3 ks příčných prahů - OPRAVA STÁVAJÍCÍHO OPEVNĚNÍ v ř.km 5,3635-5,3777  viz výkres D.7 a TZ</t>
  </si>
  <si>
    <t xml:space="preserve">(2*7,5+0,4+0,43)+(2*7,48+0,43+0,42)"odstranění bednění 2 ks podélných prahů - OPRAVA STÁVAJÍCÍHO OPEVNĚNÍ v ř.km 5,3635-5,3777  viz výkres D.7 a TZ</t>
  </si>
  <si>
    <t>2078473724</t>
  </si>
  <si>
    <t xml:space="preserve">38,9*9,8/1000*1,1 "10% přesahy; OPRAVA STÁVAJÍCÍHO OPEVNĚNÍ v ř.km 5,3635-5,3777  viz Tabulka kubatur, výkres D.7 a TZ</t>
  </si>
  <si>
    <t>271339914</t>
  </si>
  <si>
    <t xml:space="preserve">1,0 "podkladní beton 3 ks příčných prahů  + 2 ks podél.- OPRAVA STÁVAJÍCÍHO OPEVNĚNÍ v ř.km 5,3635-5,3777  viz výkres D.7 a TZ</t>
  </si>
  <si>
    <t>463211141</t>
  </si>
  <si>
    <t>Rovnanina z lomového kamene neupraveného pro podélné i příčné objekty objemu do 3 m3 z kamene tříděného, s urovnáním líce a vyklínováním spár úlomky kamene hmotnost jednotlivých kamenů do 80 kg</t>
  </si>
  <si>
    <t>1172495321</t>
  </si>
  <si>
    <t>https://podminky.urs.cz/item/CS_URS_2025_01/463211141</t>
  </si>
  <si>
    <t xml:space="preserve">Kamenná rovnanina z lomového kamene 20-80 kg </t>
  </si>
  <si>
    <t xml:space="preserve">0,7 "OPRAVA OPEVNĚNÍ v ř.km 5,3372-5,3416  viz Tabulka kubatur, výkres D.2 a TZ</t>
  </si>
  <si>
    <t>-1848861691</t>
  </si>
  <si>
    <t>1,0 "OPRAVA OPEVNĚNÍ v ř.km 5,2390-5,2410 viz Tabulka kubatur, výkres D.2 a TZ</t>
  </si>
  <si>
    <t>6,2 "OPRAVA OPEVNĚNÍ v ř.km 5,2572-5,2695 viz Tabulka kubatur, výkres D.2 a TZ</t>
  </si>
  <si>
    <t xml:space="preserve">4,8 "OPRAVA OPEVNĚNÍ v ř.km 5,2719-5,2799  viz Tabulka kubatur, výkres D.2 a TZ</t>
  </si>
  <si>
    <t>1,0 "OPRAVA OPEVNĚNÍ v ř.km 5,2825-5,2845 viz Tabulka kubatur, výkres D.2 a TZ</t>
  </si>
  <si>
    <t>5,3 "OPRAVA STÁVAJÍCÍHO OPEVNĚNÍ v ř.km 5,3635-5,3777 viz Tabulka kubatur, výkres D.7 a TZ</t>
  </si>
  <si>
    <t>-315931955</t>
  </si>
  <si>
    <t>0,8/0,3 "kamenná dlažba - OPRAVA OPEVNĚNÍ v ř.km 5,2390-5,2410 viz Tabulka kubatur, výkres D.2 a TZ</t>
  </si>
  <si>
    <t>4,9/0,3 "kamenná dlažba - OPRAVA OPEVNĚNÍ v ř.km 5,2572-5,2695 viz Tabulka kubatur, výkres D.2 a TZ</t>
  </si>
  <si>
    <t xml:space="preserve">3,6/0,3 "kamenná dlažba - OPRAVA OPEVNĚNÍ v ř.km 5,2719-5,2799  viz Tabulka kubatur, výkres D.2 a TZ</t>
  </si>
  <si>
    <t>0,8/0,3 "kamenná dlažba - OPRAVA OPEVNĚNÍ v ř.km 5,2825-5,2845 viz Tabulka kubatur, výkres D.2 a TZ</t>
  </si>
  <si>
    <t>-745675618</t>
  </si>
  <si>
    <t>0,8/0,3 "kamená dlažba - OPRAVA OPEVNĚNÍ v ř.km 5,2390-5,2410 viz Tabulka kubatur, výkres D.2 a TZ</t>
  </si>
  <si>
    <t>4,9/0,3 "kamená dlažba - OPRAVA OPEVNĚNÍ v ř.km 5,2572-5,2695 viz Tabulka kubatur, výkres D.2 a TZ</t>
  </si>
  <si>
    <t xml:space="preserve">3,6/0,3 "kamená dlažba - Odstranění stávající kamenné dlažby na sucho - OPRAVA OPEVNĚNÍ v ř.km 5,2719-5,2799  viz Tabulka kubatur, výkres D.2 a TZ</t>
  </si>
  <si>
    <t>0,8/0,3 "kamená dlažba - OPRAVA OPEVNĚNÍ v ř.km 5,2825-5,2845 viz Tabulka kubatur, výkres D.2 a TZ</t>
  </si>
  <si>
    <t>19,75 "dlažba mezi prahy - OPRAVA STÁVAJÍCÍHO OPEVNĚNÍ v ř.km 5,3635-5,3777 viz TZ</t>
  </si>
  <si>
    <t>Štěrkopískové lože pod kamennou rovnaninu frakce 0-16 mm, tl. 0,1 m</t>
  </si>
  <si>
    <t xml:space="preserve">0,7/0,3 "kamená rovnanina - OPRAVA OPEVNĚNÍ v ř.km 5,3372-5,3416  viz Tabulka kubatur, výkres D.2 a TZ</t>
  </si>
  <si>
    <t>465511511</t>
  </si>
  <si>
    <t>Dlažba z lomového kamene upraveného vodorovná nebo plocha ve sklonu do 1:2 s dodáním hmot do cementové malty, s vyplněním spár a s vyspárováním cementovou maltou v ploše do 20 m2, tl. 200 mm</t>
  </si>
  <si>
    <t>1807153412</t>
  </si>
  <si>
    <t>https://podminky.urs.cz/item/CS_URS_2025_01/465511511</t>
  </si>
  <si>
    <t>5,0 "zaústění od potrubí a žlabu - OPRAVA STÁVAJÍCÍHO OPEVNĚNÍ v ř.km 5,3635-5,3777 viz TZ</t>
  </si>
  <si>
    <t>10,0 "před a za prahy - OPRAVA STÁVAJÍCÍHO OPEVNĚNÍ v ř.km 5,3635-5,3777 viz TZ</t>
  </si>
  <si>
    <t>465511511R</t>
  </si>
  <si>
    <t>Dlažba z lomového kamene upraveného vodorovná nebo plocha ve sklonu do 1:2 s dodáním hmot do cementové malty, s vyplněním spár a s vyspárováním cementovou maltou v ploše do 20 m2, tl. 200 mm, bude využit stávající očištěný kámen</t>
  </si>
  <si>
    <t>496273545</t>
  </si>
  <si>
    <t xml:space="preserve">27,6 "ODSTRANĚNÍ PAŘEZŮ A OPRAVA OPEVNĚNÍ v ř.km 5,305 až 5,322  viz TZ</t>
  </si>
  <si>
    <t>Bude využit stávající očištěný kámen</t>
  </si>
  <si>
    <t>465511513</t>
  </si>
  <si>
    <t>Dlažba z lomového kamene upraveného vodorovná nebo plocha ve sklonu do 1:2 s dodáním hmot do cementové malty, s vyplněním spár a s vyspárováním cementovou maltou v ploše do 20 m2, tl. 300 mm</t>
  </si>
  <si>
    <t>-38210975</t>
  </si>
  <si>
    <t>https://podminky.urs.cz/item/CS_URS_2025_01/465511513</t>
  </si>
  <si>
    <t>10,4 "dlažba mezi prahy - OPRAVA STÁVAJÍCÍHO OPEVNĚNÍ v ř.km 5,3635-5,3777 viz výkres D.7, tabulka kubatur a TZ</t>
  </si>
  <si>
    <t>451311111</t>
  </si>
  <si>
    <t>Podklad pod dlažbu z betonu prostého bez zvýšených nároků na prostředí tř. C 20/25 tl. do 100 mm</t>
  </si>
  <si>
    <t>1832451638</t>
  </si>
  <si>
    <t>https://podminky.urs.cz/item/CS_URS_2025_01/451311111</t>
  </si>
  <si>
    <t>10,0 "zpřed a za prahy - OPRAVA STÁVAJÍCÍHO OPEVNĚNÍ v ř.km 5,3635-5,3777 viz TZ</t>
  </si>
  <si>
    <t>10,4 "dlažba mezi prahy - OPRAVA STÁVAJÍCÍHO OPEVNĚNÍ v ř.km 5,3635-5,3777 viz TZ</t>
  </si>
  <si>
    <t>564831011</t>
  </si>
  <si>
    <t>Podklad ze štěrkodrti ŠD s rozprostřením a zhutněním plochy jednotlivě do 100 m2, po zhutnění tl. 100 mm</t>
  </si>
  <si>
    <t>513961909</t>
  </si>
  <si>
    <t>https://podminky.urs.cz/item/CS_URS_2025_01/564831011</t>
  </si>
  <si>
    <t>564972121</t>
  </si>
  <si>
    <t>Podklad z mechanicky zpevněného kameniva MZK (minerální beton) s rozprostřením a s hutněním, po zhutnění tl. 300 mm</t>
  </si>
  <si>
    <t>-31435158</t>
  </si>
  <si>
    <t>https://podminky.urs.cz/item/CS_URS_2025_01/564972121</t>
  </si>
  <si>
    <t>-321100150</t>
  </si>
  <si>
    <t xml:space="preserve">10,8 "Odstranění stávající kamenné dlažby do betonu - OPRAVA STÁVAJÍCÍHO OPEVNĚNÍ v ř.km 5,3635-5,3777  viz Tabulka kubatur, výkres D.7 a TZ</t>
  </si>
  <si>
    <t xml:space="preserve">8,3 "Odstranění stávající kamenné dlažby do betonu - ODSTRANĚNÍ VRB A OPRAVA OPEVNĚNÍ v ř.km 5,305 až 5,322  viz výkres C.3 a TZ</t>
  </si>
  <si>
    <t>-1129529829</t>
  </si>
  <si>
    <t xml:space="preserve">0,8  "Odstranění stávající kamenné dlažby na sucho - OPRAVA OPEVNĚNÍ v ř.km 5,2390-5,2410 viz Tabulka kubatur, výkres D.2 a TZ</t>
  </si>
  <si>
    <t>7,9 "Odstranění stávající kamenné dlažby na sucho - OPRAVA OPEVNĚNÍ v ř.km 5,2572-5,2695 viz Tabulka kubatur, výkres D.2 a TZ</t>
  </si>
  <si>
    <t xml:space="preserve">4,9 "Odstranění stávající kamenné dlažby na sucho - OPRAVA OPEVNĚNÍ v ř.km 5,2719-5,2799  viz Tabulka kubatur, výkres D.2 a TZ</t>
  </si>
  <si>
    <t>1,2 "Odstranění stávající kamenné dlažby na sucho - OPRAVA OPEVNĚNÍ v ř.km 5,2825-5,2845 viz Tabulka kubatur, výkres D.2 a TZ</t>
  </si>
  <si>
    <t>-966250638</t>
  </si>
  <si>
    <t xml:space="preserve">10,8*2/3 "očištění kamenne z dlažby - OPRAVA STÁVAJÍCÍHO OPEVNĚNÍ v ř.km 5,3635-5,3777  viz Tabulka kubatur, výkres D.7 a TZ</t>
  </si>
  <si>
    <t xml:space="preserve">8,3*2/3 "čištění kamenne z dlažby - ODSTRANĚNÍ VRB A OPRAVA OPEVNĚNÍ v ř.km 5,305 až 5,322  viz výkres C.3 a TZ</t>
  </si>
  <si>
    <t>958600256</t>
  </si>
  <si>
    <t>https://podminky.urs.cz/item/CS_URS_2025_01/985131111</t>
  </si>
  <si>
    <t>"Očištění dlažby pod mostem tlakovou vodou (min. 200 bar). Rozsah je vyznačen ve výkrese C.3 a D.2, Tabulce Kubatur a TZ</t>
  </si>
  <si>
    <t xml:space="preserve">7,8"plocha k očištění - PŘESPÁROVÁNÍ POD MOSTEM v ř.km 5,2438-5,2477 </t>
  </si>
  <si>
    <t>636195311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</si>
  <si>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</si>
  <si>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-1855719320</t>
  </si>
  <si>
    <t>https://podminky.urs.cz/item/CS_URS_2025_01/636195311</t>
  </si>
  <si>
    <t>"Vysekání a přespárování očištěné betonové dlažby. Rozsah je vyznačen ve výkrese C.3 a D.2, Tabulce Kubatur a TZ</t>
  </si>
  <si>
    <t xml:space="preserve">7,8"plocha k přespárování - PŘESPÁROVÁNÍ POD MOSTEM v ř.km 5,2438-5,2477 </t>
  </si>
  <si>
    <t>-1558054219</t>
  </si>
  <si>
    <t>0,1 "beton a malta z vysekání spár - PŘESPÁROVÁNÍ POD MOSTEM v ř.km 5,2438-5,2477 viz TZ</t>
  </si>
  <si>
    <t xml:space="preserve">10,8*1/3 "beton a malta z dlažby - OPRAVA STÁVAJÍCÍHO OPEVNĚNÍ v ř.km 5,3635-5,3777  viz Tabulka kubatur, výkres D.7 a TZ</t>
  </si>
  <si>
    <t xml:space="preserve">2,8 "beton a malta z dlažby (1/3*8,3) - ODSTRANĚNÍ VRB A OPRAVA OPEVNĚNÍ v ř.km 5,305 až 5,322  viz výkres C.3 a TZ</t>
  </si>
  <si>
    <t>1414729645</t>
  </si>
  <si>
    <t xml:space="preserve">0,8 "kámen z dlažby - OPRAVA OPEVNĚNÍ v ř.km 5,2390-5,2410  viz Tabulka kubatur, výkres D.2 a TZ</t>
  </si>
  <si>
    <t xml:space="preserve">7,9 "kámen z dlažby - OPRAVA OPEVNĚNÍ v ř.km 5,2572-5,2695  viz Tabulka kubatur, výkres D.2 a TZ</t>
  </si>
  <si>
    <t xml:space="preserve">4,9 "kámen z dlažby - OPRAVA OPEVNĚNÍ v ř.km 5,2719-5,2799  viz Tabulka kubatur, výkres D.2 a TZ</t>
  </si>
  <si>
    <t>1,2 "kámen z dlažby - OPRAVA OPEVNĚNÍ v ř.km 5,2825-5,2845 viz Tabulka kubatur, výkres D.2 a TZ</t>
  </si>
  <si>
    <t>6,2 "vybourané kamenivo z vozovek a cest</t>
  </si>
  <si>
    <t>-106100484</t>
  </si>
  <si>
    <t xml:space="preserve">28,5-12,7+3,5 "výkop - zásyp;  viz Tabulka kubatur a TZ</t>
  </si>
  <si>
    <t>R0004</t>
  </si>
  <si>
    <t>Likvidace vybouraných hmot – asfaltobetonu v souladu s platnou legislativou</t>
  </si>
  <si>
    <t>-1507610360</t>
  </si>
  <si>
    <t xml:space="preserve">1,7 "likvidace stávajícího odstraněného asflatobetonu  viz Tabulka kubatur, výkres D.7 a TZ</t>
  </si>
  <si>
    <t>R0005</t>
  </si>
  <si>
    <t>Předání obci 8 ks vytržených vrb včetně kořenů</t>
  </si>
  <si>
    <t>-1929624612</t>
  </si>
  <si>
    <t>1 "Předání obci 8 ks vytržených vrb včetně kořenů</t>
  </si>
  <si>
    <t>naložení, přemístění a doprava na místo určení dle obce</t>
  </si>
  <si>
    <t>-1201040975</t>
  </si>
  <si>
    <t>VRN - Ostatní a vedlejší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</si>
  <si>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</si>
  <si>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</si>
  <si>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</si>
  <si>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</si>
  <si>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</si>
  <si>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</si>
  <si>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</si>
  <si>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R_001</t>
  </si>
  <si>
    <t>Provedení pasportizace stávajících nemovitostí (vč. pozemků) a jejich příslušenství, zajištění fotodokumentace stávajícího stavu přístupových komunikací</t>
  </si>
  <si>
    <t>-2062312650</t>
  </si>
  <si>
    <t xml:space="preserve">Provedení pasportizace stávajících nemovitostí (vč. pozemků) a jejich příslušenství, zajištění </t>
  </si>
  <si>
    <t>fotodokumentace stávajícího stavu přístupových komunikací</t>
  </si>
  <si>
    <t>R_002</t>
  </si>
  <si>
    <t>Vypracování Plánu opatření pro případ havárie</t>
  </si>
  <si>
    <t>-566845791</t>
  </si>
  <si>
    <t>R_003</t>
  </si>
  <si>
    <t>Zpracování povodňového plánu stavby dle §71 zákona č. 254/2001 Sb. včetně zajištění schválení příslušnými orgány správy a Povodím Labe, státní podnik</t>
  </si>
  <si>
    <t>-717978524</t>
  </si>
  <si>
    <t>R_004</t>
  </si>
  <si>
    <t>-1063622788</t>
  </si>
  <si>
    <t>vytyčení stavby,</t>
  </si>
  <si>
    <t>průběžná měření,</t>
  </si>
  <si>
    <t>zaměření skutečného stavu po dokončení stavby,</t>
  </si>
  <si>
    <t>ověření polohy hranic pozemků,</t>
  </si>
  <si>
    <t>R_005</t>
  </si>
  <si>
    <t>Vypracování Plánu BOZP</t>
  </si>
  <si>
    <t>-213687376</t>
  </si>
  <si>
    <t>Poznámka k položce:</t>
  </si>
  <si>
    <t>Zpracování plánu BOZP nezávislým koordinátorem</t>
  </si>
  <si>
    <t>Koordinátor BOZP musí jednat nestranně a nezávisle na zhotoviteli, i když je jím finančně hrazen.</t>
  </si>
  <si>
    <t>Musí mít zajištěné podmínky pro výkon své funkce bez vnějšího ovlivňování, aby nedocházelo ke střetu zájmů.</t>
  </si>
  <si>
    <t>Plán BOZP a jeho koordinace musí být v souladu se zákonem č. 309/2006 Sb. a souvisejícími právními předpisy.</t>
  </si>
  <si>
    <t>Koordinátor BOZP musí splňovat odbornou způsobilost dle platné legislativy, včetně příslušné kvalifikace.</t>
  </si>
  <si>
    <t>Musí být zajištěna transparentnost vztahů mezi koordinátorem, zhotovitelem a investorem</t>
  </si>
  <si>
    <t>Koordinátor BOZP nesmí být smluvně vázán způsobem, který by mohl ovlivnit jeho nestrannost a rozhodovací pravomoci.</t>
  </si>
  <si>
    <t>VRN3</t>
  </si>
  <si>
    <t>R_006</t>
  </si>
  <si>
    <t>zařízení staveniště vybavení staveniště - provozní zařízení staveniště</t>
  </si>
  <si>
    <t>-184272506</t>
  </si>
  <si>
    <t>Zajištění kompletního zařízení staveniště a jeho připojení na sítě</t>
  </si>
  <si>
    <t>Zajištění prostoru ZS proti vstupu nepovolaných osob (např. oplocení), včetně jeho napojení na inž. sítě.</t>
  </si>
  <si>
    <t>Zajištění následné likvidace všech objektů ZS včetně připojení na sítě.</t>
  </si>
  <si>
    <t>Zajištění zřízení a odstranění dočasných komunikací, sjezdů a nájezdů nezbytných pro realizaci stavby, včetně případné ochrany křížených inž. sítí.</t>
  </si>
  <si>
    <t>Zajištění podmínek pro použití přístupových komunikací dotčených stavbou s příslušnými vlastníky či správci a zajištění jejich splnění.</t>
  </si>
  <si>
    <t>Zřízení čisticích zón před výjezdem z obvodu staveniště.</t>
  </si>
  <si>
    <t>Provedení takových opatření, aby plochy obvodu staveniště nebyly znečištěny ropnými látkami a jinými podobnými produkty.</t>
  </si>
  <si>
    <t>Provedení takových opatření, aby nebyly překročeny limity prašnosti a hlučnosti dané obecně závaznou vyhláškou.</t>
  </si>
  <si>
    <t>Zajištění ochrany veškeré zeleně v prostoru staveniště a v jeho bezprostřední blízkosti proti poškození během realizace stavby.</t>
  </si>
  <si>
    <t>R_007</t>
  </si>
  <si>
    <t>Zajištění šetření o podzemních sítích vč. zajištění nových vyjádření v případě, že před realizací pozbyly platnosti</t>
  </si>
  <si>
    <t>-749812387</t>
  </si>
  <si>
    <t>R_008</t>
  </si>
  <si>
    <t>Zajištění dopravně inženýrských opatření</t>
  </si>
  <si>
    <t>465021584</t>
  </si>
  <si>
    <t>Zajištění dopravně inženýrských opatření v případě potřeby dle potřeb a zvyklostí zhotovitele (např. značení vyjezdů ze staveniště)</t>
  </si>
  <si>
    <t>R_009</t>
  </si>
  <si>
    <t>Zajištění vytyčení veškerých podzemních zařízení a inženýrských sítí</t>
  </si>
  <si>
    <t>-836253152</t>
  </si>
  <si>
    <t>Zajištění vytyčení veškerých podzemních zařízení a inženýrských sítí včetně informování vlastníků inženýrských sítí o zahájení stavby</t>
  </si>
  <si>
    <t>dle přiložených vyjádření vlastníků inženýrských sítí v dokladové části E projektové dokumentace</t>
  </si>
  <si>
    <t>R_010</t>
  </si>
  <si>
    <t>Zajištění písemných souhlasných vyjádření všech dotčených vlastníků a případných uživatelů všech pozemků dotčených stavbou s jejich konečnou úpravou po dokončení prací</t>
  </si>
  <si>
    <t>1578744010</t>
  </si>
  <si>
    <t>R_011</t>
  </si>
  <si>
    <t>Zajištění slovení rybí osádky</t>
  </si>
  <si>
    <t>657678171</t>
  </si>
  <si>
    <t>viz vyjádření v dokladové části projektové dokumentace E, E.6 Ostatní</t>
  </si>
  <si>
    <t>R_012</t>
  </si>
  <si>
    <t>Zajištění Biologického dozoru, včetně případného transferu zastižených živočichů a rostlin.</t>
  </si>
  <si>
    <t>-1078564895</t>
  </si>
  <si>
    <t>Zajištění obhlídky před zahájením prací, uprostřed provádění včetně soupisu a transferu nalezených chráněných živočichů</t>
  </si>
  <si>
    <t>Zajištění obhlídky po ukončení prací včetně soupisu nalezených živočichů</t>
  </si>
  <si>
    <t>VRN7</t>
  </si>
  <si>
    <t>Provozní vlivy</t>
  </si>
  <si>
    <t>938909311</t>
  </si>
  <si>
    <t>Čištění vozovek metením</t>
  </si>
  <si>
    <t>418857400</t>
  </si>
  <si>
    <t>Čištění vozovek metením bláta, prachu nebo hlinitého nánosu s odklizením na hromady do 20 m</t>
  </si>
  <si>
    <t>nebo naložením na dopravní prostředek strojně povrchu podkladu nebo krytu betonového nebo živičného</t>
  </si>
  <si>
    <t>R_013</t>
  </si>
  <si>
    <t>Převedení vody po celou dobu výstavby dle zvolené technologie zhotovitele</t>
  </si>
  <si>
    <t>-468980008</t>
  </si>
  <si>
    <t xml:space="preserve">Předpokládá se převod vody potrubím DN 300 v délkách 20, 16, 20, 7 a 20 m </t>
  </si>
  <si>
    <t>Čerpání vody (předpoklad 250 hodin)</t>
  </si>
  <si>
    <t>Zahrázkování čelní zemní hrázkou (lze využít sediment nebo pytle s pískem) 10 ks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</si>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</sst>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3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4" fillId="0" borderId="29" xfId="0" applyFont="1" applyBorder="1" applyAlignment="1">
      <alignment horizontal="left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horizontal="left" vertical="center" wrapText="1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51" fillId="0" borderId="27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vertical="top"/>
    </xf>
    <xf numFmtId="0" fontId="52" fillId="0" borderId="1" xfId="0" applyFont="1" applyBorder="1" applyAlignment="1" applyProtection="1">
      <alignment horizontal="left" vertical="center"/>
    </xf>
    <xf numFmtId="0" fontId="52" fillId="0" borderId="1" xfId="0" applyFont="1" applyBorder="1" applyAlignment="1" applyProtection="1">
      <alignment horizontal="center" vertical="center"/>
    </xf>
    <xf numFmtId="49" fontId="52" fillId="0" borderId="1" xfId="0" applyNumberFormat="1" applyFont="1" applyBorder="1" applyAlignment="1" applyProtection="1">
      <alignment horizontal="left" vertical="center"/>
    </xf>
    <xf numFmtId="0" fontId="5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301111" TargetMode="External" /><Relationship Id="rId2" Type="http://schemas.openxmlformats.org/officeDocument/2006/relationships/hyperlink" Target="https://podminky.urs.cz/item/CS_URS_2025_02/181411121" TargetMode="External" /><Relationship Id="rId3" Type="http://schemas.openxmlformats.org/officeDocument/2006/relationships/hyperlink" Target="https://podminky.urs.cz/item/CS_URS_2025_02/114203103" TargetMode="External" /><Relationship Id="rId4" Type="http://schemas.openxmlformats.org/officeDocument/2006/relationships/hyperlink" Target="https://podminky.urs.cz/item/CS_URS_2025_02/114203202" TargetMode="External" /><Relationship Id="rId5" Type="http://schemas.openxmlformats.org/officeDocument/2006/relationships/hyperlink" Target="https://podminky.urs.cz/item/CS_URS_2025_02/114253301" TargetMode="External" /><Relationship Id="rId6" Type="http://schemas.openxmlformats.org/officeDocument/2006/relationships/hyperlink" Target="https://podminky.urs.cz/item/CS_URS_2025_02/124253100" TargetMode="External" /><Relationship Id="rId7" Type="http://schemas.openxmlformats.org/officeDocument/2006/relationships/hyperlink" Target="https://podminky.urs.cz/item/CS_URS_2025_02/129253101" TargetMode="External" /><Relationship Id="rId8" Type="http://schemas.openxmlformats.org/officeDocument/2006/relationships/hyperlink" Target="https://podminky.urs.cz/item/CS_URS_2025_02/162351103" TargetMode="External" /><Relationship Id="rId9" Type="http://schemas.openxmlformats.org/officeDocument/2006/relationships/hyperlink" Target="https://podminky.urs.cz/item/CS_URS_2025_02/167151101" TargetMode="External" /><Relationship Id="rId10" Type="http://schemas.openxmlformats.org/officeDocument/2006/relationships/hyperlink" Target="https://podminky.urs.cz/item/CS_URS_2025_02/171151211-R" TargetMode="External" /><Relationship Id="rId11" Type="http://schemas.openxmlformats.org/officeDocument/2006/relationships/hyperlink" Target="https://podminky.urs.cz/item/CS_URS_2025_02/174151102" TargetMode="External" /><Relationship Id="rId12" Type="http://schemas.openxmlformats.org/officeDocument/2006/relationships/hyperlink" Target="https://podminky.urs.cz/item/CS_URS_2025_02/174251109" TargetMode="External" /><Relationship Id="rId13" Type="http://schemas.openxmlformats.org/officeDocument/2006/relationships/hyperlink" Target="https://podminky.urs.cz/item/CS_URS_2025_02/181951111" TargetMode="External" /><Relationship Id="rId14" Type="http://schemas.openxmlformats.org/officeDocument/2006/relationships/hyperlink" Target="https://podminky.urs.cz/item/CS_URS_2025_02/321212845" TargetMode="External" /><Relationship Id="rId15" Type="http://schemas.openxmlformats.org/officeDocument/2006/relationships/hyperlink" Target="https://podminky.urs.cz/item/CS_URS_2025_02/321213234" TargetMode="External" /><Relationship Id="rId16" Type="http://schemas.openxmlformats.org/officeDocument/2006/relationships/hyperlink" Target="https://podminky.urs.cz/item/CS_URS_2025_02/321351010" TargetMode="External" /><Relationship Id="rId17" Type="http://schemas.openxmlformats.org/officeDocument/2006/relationships/hyperlink" Target="https://podminky.urs.cz/item/CS_URS_2025_02/321352010" TargetMode="External" /><Relationship Id="rId18" Type="http://schemas.openxmlformats.org/officeDocument/2006/relationships/hyperlink" Target="https://podminky.urs.cz/item/CS_URS_2025_02/451317112" TargetMode="External" /><Relationship Id="rId19" Type="http://schemas.openxmlformats.org/officeDocument/2006/relationships/hyperlink" Target="https://podminky.urs.cz/item/CS_URS_2025_02/452311161" TargetMode="External" /><Relationship Id="rId20" Type="http://schemas.openxmlformats.org/officeDocument/2006/relationships/hyperlink" Target="https://podminky.urs.cz/item/CS_URS_2025_02/465513327" TargetMode="External" /><Relationship Id="rId21" Type="http://schemas.openxmlformats.org/officeDocument/2006/relationships/hyperlink" Target="https://podminky.urs.cz/item/CS_URS_2025_02/628195001" TargetMode="External" /><Relationship Id="rId22" Type="http://schemas.openxmlformats.org/officeDocument/2006/relationships/hyperlink" Target="https://podminky.urs.cz/item/CS_URS_2025_02/628635552" TargetMode="External" /><Relationship Id="rId23" Type="http://schemas.openxmlformats.org/officeDocument/2006/relationships/hyperlink" Target="https://podminky.urs.cz/item/CS_URS_2025_02/938903211" TargetMode="External" /><Relationship Id="rId24" Type="http://schemas.openxmlformats.org/officeDocument/2006/relationships/hyperlink" Target="https://podminky.urs.cz/item/CS_URS_2025_02/985131111" TargetMode="External" /><Relationship Id="rId25" Type="http://schemas.openxmlformats.org/officeDocument/2006/relationships/hyperlink" Target="https://podminky.urs.cz/item/CS_URS_2025_02/998332011" TargetMode="External" /><Relationship Id="rId2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151103" TargetMode="External" /><Relationship Id="rId2" Type="http://schemas.openxmlformats.org/officeDocument/2006/relationships/hyperlink" Target="https://podminky.urs.cz/item/CS_URS_2025_02/111301111" TargetMode="External" /><Relationship Id="rId3" Type="http://schemas.openxmlformats.org/officeDocument/2006/relationships/hyperlink" Target="https://podminky.urs.cz/item/CS_URS_2025_02/139951113" TargetMode="External" /><Relationship Id="rId4" Type="http://schemas.openxmlformats.org/officeDocument/2006/relationships/hyperlink" Target="https://podminky.urs.cz/item/CS_URS_2025_02/114203103" TargetMode="External" /><Relationship Id="rId5" Type="http://schemas.openxmlformats.org/officeDocument/2006/relationships/hyperlink" Target="https://podminky.urs.cz/item/CS_URS_2025_02/114203202" TargetMode="External" /><Relationship Id="rId6" Type="http://schemas.openxmlformats.org/officeDocument/2006/relationships/hyperlink" Target="https://podminky.urs.cz/item/CS_URS_2025_02/114253301" TargetMode="External" /><Relationship Id="rId7" Type="http://schemas.openxmlformats.org/officeDocument/2006/relationships/hyperlink" Target="https://podminky.urs.cz/item/CS_URS_2025_02/124253100" TargetMode="External" /><Relationship Id="rId8" Type="http://schemas.openxmlformats.org/officeDocument/2006/relationships/hyperlink" Target="https://podminky.urs.cz/item/CS_URS_2025_02/129253101" TargetMode="External" /><Relationship Id="rId9" Type="http://schemas.openxmlformats.org/officeDocument/2006/relationships/hyperlink" Target="https://podminky.urs.cz/item/CS_URS_2025_02/162351103" TargetMode="External" /><Relationship Id="rId10" Type="http://schemas.openxmlformats.org/officeDocument/2006/relationships/hyperlink" Target="https://podminky.urs.cz/item/CS_URS_2025_02/167151101" TargetMode="External" /><Relationship Id="rId11" Type="http://schemas.openxmlformats.org/officeDocument/2006/relationships/hyperlink" Target="https://podminky.urs.cz/item/CS_URS_2025_02/174151102" TargetMode="External" /><Relationship Id="rId12" Type="http://schemas.openxmlformats.org/officeDocument/2006/relationships/hyperlink" Target="https://podminky.urs.cz/item/CS_URS_2025_02/181411121" TargetMode="External" /><Relationship Id="rId13" Type="http://schemas.openxmlformats.org/officeDocument/2006/relationships/hyperlink" Target="https://podminky.urs.cz/item/CS_URS_2025_02/181951111" TargetMode="External" /><Relationship Id="rId14" Type="http://schemas.openxmlformats.org/officeDocument/2006/relationships/hyperlink" Target="https://podminky.urs.cz/item/CS_URS_2025_02/224311114" TargetMode="External" /><Relationship Id="rId15" Type="http://schemas.openxmlformats.org/officeDocument/2006/relationships/hyperlink" Target="https://podminky.urs.cz/item/CS_URS_2025_02/321212845" TargetMode="External" /><Relationship Id="rId16" Type="http://schemas.openxmlformats.org/officeDocument/2006/relationships/hyperlink" Target="https://podminky.urs.cz/item/CS_URS_2025_02/321213234" TargetMode="External" /><Relationship Id="rId17" Type="http://schemas.openxmlformats.org/officeDocument/2006/relationships/hyperlink" Target="https://podminky.urs.cz/item/CS_URS_2025_02/321213345" TargetMode="External" /><Relationship Id="rId18" Type="http://schemas.openxmlformats.org/officeDocument/2006/relationships/hyperlink" Target="https://podminky.urs.cz/item/CS_URS_2025_02/321311116" TargetMode="External" /><Relationship Id="rId19" Type="http://schemas.openxmlformats.org/officeDocument/2006/relationships/hyperlink" Target="https://podminky.urs.cz/item/CS_URS_2025_02/321366112" TargetMode="External" /><Relationship Id="rId20" Type="http://schemas.openxmlformats.org/officeDocument/2006/relationships/hyperlink" Target="https://podminky.urs.cz/item/CS_URS_2025_02/451317112" TargetMode="External" /><Relationship Id="rId21" Type="http://schemas.openxmlformats.org/officeDocument/2006/relationships/hyperlink" Target="https://podminky.urs.cz/item/CS_URS_2025_02/451317113" TargetMode="External" /><Relationship Id="rId22" Type="http://schemas.openxmlformats.org/officeDocument/2006/relationships/hyperlink" Target="https://podminky.urs.cz/item/CS_URS_2025_02/463211143" TargetMode="External" /><Relationship Id="rId23" Type="http://schemas.openxmlformats.org/officeDocument/2006/relationships/hyperlink" Target="https://podminky.urs.cz/item/CS_URS_2025_02/465513327" TargetMode="External" /><Relationship Id="rId24" Type="http://schemas.openxmlformats.org/officeDocument/2006/relationships/hyperlink" Target="https://podminky.urs.cz/item/CS_URS_2025_02/628195001" TargetMode="External" /><Relationship Id="rId25" Type="http://schemas.openxmlformats.org/officeDocument/2006/relationships/hyperlink" Target="https://podminky.urs.cz/item/CS_URS_2025_02/628613611" TargetMode="External" /><Relationship Id="rId26" Type="http://schemas.openxmlformats.org/officeDocument/2006/relationships/hyperlink" Target="https://podminky.urs.cz/item/CS_URS_2025_02/628635552" TargetMode="External" /><Relationship Id="rId27" Type="http://schemas.openxmlformats.org/officeDocument/2006/relationships/hyperlink" Target="https://podminky.urs.cz/item/CS_URS_2025_02/985131111" TargetMode="External" /><Relationship Id="rId28" Type="http://schemas.openxmlformats.org/officeDocument/2006/relationships/hyperlink" Target="https://podminky.urs.cz/item/CS_URS_2025_02/985331212" TargetMode="External" /><Relationship Id="rId29" Type="http://schemas.openxmlformats.org/officeDocument/2006/relationships/hyperlink" Target="https://podminky.urs.cz/item/CS_URS_2025_02/998332011" TargetMode="External" /><Relationship Id="rId30" Type="http://schemas.openxmlformats.org/officeDocument/2006/relationships/hyperlink" Target="https://podminky.urs.cz/item/CS_URS_2025_02/767995113" TargetMode="External" /><Relationship Id="rId31" Type="http://schemas.openxmlformats.org/officeDocument/2006/relationships/hyperlink" Target="https://podminky.urs.cz/item/CS_URS_2025_02/998767101" TargetMode="External" /><Relationship Id="rId3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323" TargetMode="External" /><Relationship Id="rId2" Type="http://schemas.openxmlformats.org/officeDocument/2006/relationships/hyperlink" Target="https://podminky.urs.cz/item/CS_URS_2025_01/124253100" TargetMode="External" /><Relationship Id="rId3" Type="http://schemas.openxmlformats.org/officeDocument/2006/relationships/hyperlink" Target="https://podminky.urs.cz/item/CS_URS_2025_01/171151103" TargetMode="External" /><Relationship Id="rId4" Type="http://schemas.openxmlformats.org/officeDocument/2006/relationships/hyperlink" Target="https://podminky.urs.cz/item/CS_URS_2025_01/182151111" TargetMode="External" /><Relationship Id="rId5" Type="http://schemas.openxmlformats.org/officeDocument/2006/relationships/hyperlink" Target="https://podminky.urs.cz/item/CS_URS_2025_01/181411123" TargetMode="External" /><Relationship Id="rId6" Type="http://schemas.openxmlformats.org/officeDocument/2006/relationships/hyperlink" Target="https://podminky.urs.cz/item/CS_URS_2025_01/171151131" TargetMode="External" /><Relationship Id="rId7" Type="http://schemas.openxmlformats.org/officeDocument/2006/relationships/hyperlink" Target="https://podminky.urs.cz/item/CS_URS_2025_01/321321116" TargetMode="External" /><Relationship Id="rId8" Type="http://schemas.openxmlformats.org/officeDocument/2006/relationships/hyperlink" Target="https://podminky.urs.cz/item/CS_URS_2025_01/321351010" TargetMode="External" /><Relationship Id="rId9" Type="http://schemas.openxmlformats.org/officeDocument/2006/relationships/hyperlink" Target="https://podminky.urs.cz/item/CS_URS_2025_01/321352010" TargetMode="External" /><Relationship Id="rId10" Type="http://schemas.openxmlformats.org/officeDocument/2006/relationships/hyperlink" Target="https://podminky.urs.cz/item/CS_URS_2025_01/321368211" TargetMode="External" /><Relationship Id="rId11" Type="http://schemas.openxmlformats.org/officeDocument/2006/relationships/hyperlink" Target="https://podminky.urs.cz/item/CS_URS_2025_01/451315117" TargetMode="External" /><Relationship Id="rId12" Type="http://schemas.openxmlformats.org/officeDocument/2006/relationships/hyperlink" Target="https://podminky.urs.cz/item/CS_URS_2025_01/321213234" TargetMode="External" /><Relationship Id="rId13" Type="http://schemas.openxmlformats.org/officeDocument/2006/relationships/hyperlink" Target="https://podminky.urs.cz/item/CS_URS_2025_01/463211153" TargetMode="External" /><Relationship Id="rId14" Type="http://schemas.openxmlformats.org/officeDocument/2006/relationships/hyperlink" Target="https://podminky.urs.cz/item/CS_URS_2025_01/465511111R" TargetMode="External" /><Relationship Id="rId15" Type="http://schemas.openxmlformats.org/officeDocument/2006/relationships/hyperlink" Target="https://podminky.urs.cz/item/CS_URS_2025_01/451571111" TargetMode="External" /><Relationship Id="rId16" Type="http://schemas.openxmlformats.org/officeDocument/2006/relationships/hyperlink" Target="https://podminky.urs.cz/item/CS_URS_2025_01/564952111" TargetMode="External" /><Relationship Id="rId17" Type="http://schemas.openxmlformats.org/officeDocument/2006/relationships/hyperlink" Target="https://podminky.urs.cz/item/CS_URS_2025_01/114203103" TargetMode="External" /><Relationship Id="rId18" Type="http://schemas.openxmlformats.org/officeDocument/2006/relationships/hyperlink" Target="https://podminky.urs.cz/item/CS_URS_2025_01/114203104" TargetMode="External" /><Relationship Id="rId19" Type="http://schemas.openxmlformats.org/officeDocument/2006/relationships/hyperlink" Target="https://podminky.urs.cz/item/CS_URS_2025_01/114203202" TargetMode="External" /><Relationship Id="rId20" Type="http://schemas.openxmlformats.org/officeDocument/2006/relationships/hyperlink" Target="https://podminky.urs.cz/item/CS_URS_2025_01/966021112" TargetMode="External" /><Relationship Id="rId21" Type="http://schemas.openxmlformats.org/officeDocument/2006/relationships/hyperlink" Target="https://podminky.urs.cz/item/CS_URS_2025_01/966041111" TargetMode="External" /><Relationship Id="rId22" Type="http://schemas.openxmlformats.org/officeDocument/2006/relationships/hyperlink" Target="https://podminky.urs.cz/item/CS_URS_2025_01/998332011" TargetMode="External" /><Relationship Id="rId2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7323" TargetMode="External" /><Relationship Id="rId2" Type="http://schemas.openxmlformats.org/officeDocument/2006/relationships/hyperlink" Target="https://podminky.urs.cz/item/CS_URS_2025_01/113107342" TargetMode="External" /><Relationship Id="rId3" Type="http://schemas.openxmlformats.org/officeDocument/2006/relationships/hyperlink" Target="https://podminky.urs.cz/item/CS_URS_2025_01/124253100" TargetMode="External" /><Relationship Id="rId4" Type="http://schemas.openxmlformats.org/officeDocument/2006/relationships/hyperlink" Target="https://podminky.urs.cz/item/CS_URS_2025_01/131213701" TargetMode="External" /><Relationship Id="rId5" Type="http://schemas.openxmlformats.org/officeDocument/2006/relationships/hyperlink" Target="https://podminky.urs.cz/item/CS_URS_2025_01/171151103" TargetMode="External" /><Relationship Id="rId6" Type="http://schemas.openxmlformats.org/officeDocument/2006/relationships/hyperlink" Target="https://podminky.urs.cz/item/CS_URS_2025_01/182151111" TargetMode="External" /><Relationship Id="rId7" Type="http://schemas.openxmlformats.org/officeDocument/2006/relationships/hyperlink" Target="https://podminky.urs.cz/item/CS_URS_2025_01/181411123" TargetMode="External" /><Relationship Id="rId8" Type="http://schemas.openxmlformats.org/officeDocument/2006/relationships/hyperlink" Target="https://podminky.urs.cz/item/CS_URS_2025_01/171151131" TargetMode="External" /><Relationship Id="rId9" Type="http://schemas.openxmlformats.org/officeDocument/2006/relationships/hyperlink" Target="https://podminky.urs.cz/item/CS_URS_2025_01/321321116" TargetMode="External" /><Relationship Id="rId10" Type="http://schemas.openxmlformats.org/officeDocument/2006/relationships/hyperlink" Target="https://podminky.urs.cz/item/CS_URS_2025_01/321351010" TargetMode="External" /><Relationship Id="rId11" Type="http://schemas.openxmlformats.org/officeDocument/2006/relationships/hyperlink" Target="https://podminky.urs.cz/item/CS_URS_2025_01/321352010" TargetMode="External" /><Relationship Id="rId12" Type="http://schemas.openxmlformats.org/officeDocument/2006/relationships/hyperlink" Target="https://podminky.urs.cz/item/CS_URS_2025_01/321368211" TargetMode="External" /><Relationship Id="rId13" Type="http://schemas.openxmlformats.org/officeDocument/2006/relationships/hyperlink" Target="https://podminky.urs.cz/item/CS_URS_2025_01/451315117" TargetMode="External" /><Relationship Id="rId14" Type="http://schemas.openxmlformats.org/officeDocument/2006/relationships/hyperlink" Target="https://podminky.urs.cz/item/CS_URS_2025_01/463211141" TargetMode="External" /><Relationship Id="rId15" Type="http://schemas.openxmlformats.org/officeDocument/2006/relationships/hyperlink" Target="https://podminky.urs.cz/item/CS_URS_2025_01/463211153" TargetMode="External" /><Relationship Id="rId16" Type="http://schemas.openxmlformats.org/officeDocument/2006/relationships/hyperlink" Target="https://podminky.urs.cz/item/CS_URS_2025_01/465511111R" TargetMode="External" /><Relationship Id="rId17" Type="http://schemas.openxmlformats.org/officeDocument/2006/relationships/hyperlink" Target="https://podminky.urs.cz/item/CS_URS_2025_01/451571111" TargetMode="External" /><Relationship Id="rId18" Type="http://schemas.openxmlformats.org/officeDocument/2006/relationships/hyperlink" Target="https://podminky.urs.cz/item/CS_URS_2025_01/465511511" TargetMode="External" /><Relationship Id="rId19" Type="http://schemas.openxmlformats.org/officeDocument/2006/relationships/hyperlink" Target="https://podminky.urs.cz/item/CS_URS_2025_01/465511513" TargetMode="External" /><Relationship Id="rId20" Type="http://schemas.openxmlformats.org/officeDocument/2006/relationships/hyperlink" Target="https://podminky.urs.cz/item/CS_URS_2025_01/451311111" TargetMode="External" /><Relationship Id="rId21" Type="http://schemas.openxmlformats.org/officeDocument/2006/relationships/hyperlink" Target="https://podminky.urs.cz/item/CS_URS_2025_01/564831011" TargetMode="External" /><Relationship Id="rId22" Type="http://schemas.openxmlformats.org/officeDocument/2006/relationships/hyperlink" Target="https://podminky.urs.cz/item/CS_URS_2025_01/564972121" TargetMode="External" /><Relationship Id="rId23" Type="http://schemas.openxmlformats.org/officeDocument/2006/relationships/hyperlink" Target="https://podminky.urs.cz/item/CS_URS_2025_01/114203103" TargetMode="External" /><Relationship Id="rId24" Type="http://schemas.openxmlformats.org/officeDocument/2006/relationships/hyperlink" Target="https://podminky.urs.cz/item/CS_URS_2025_01/114203104" TargetMode="External" /><Relationship Id="rId25" Type="http://schemas.openxmlformats.org/officeDocument/2006/relationships/hyperlink" Target="https://podminky.urs.cz/item/CS_URS_2025_01/114203202" TargetMode="External" /><Relationship Id="rId26" Type="http://schemas.openxmlformats.org/officeDocument/2006/relationships/hyperlink" Target="https://podminky.urs.cz/item/CS_URS_2025_01/985131111" TargetMode="External" /><Relationship Id="rId27" Type="http://schemas.openxmlformats.org/officeDocument/2006/relationships/hyperlink" Target="https://podminky.urs.cz/item/CS_URS_2025_01/636195311" TargetMode="External" /><Relationship Id="rId28" Type="http://schemas.openxmlformats.org/officeDocument/2006/relationships/hyperlink" Target="https://podminky.urs.cz/item/CS_URS_2025_01/998332011" TargetMode="External" /><Relationship Id="rId29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35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hidden="1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43</v>
      </c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Rana_Mrak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Raná, Vojtěchov, Mrákotínský potok, odstranění povodňových škod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>Pardubický kraj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5" t="str">
        <f>IF(AN8= "","",AN8)</f>
        <v>19.1.2026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>Povodí Labe, státní podnik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6" t="str">
        <f>IF(E17="","",E17)</f>
        <v xml:space="preserve"> </v>
      </c>
      <c r="AN49" s="67"/>
      <c r="AO49" s="67"/>
      <c r="AP49" s="67"/>
      <c r="AQ49" s="42"/>
      <c r="AR49" s="46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6" t="str">
        <f>IF(E20="","",E20)</f>
        <v xml:space="preserve"> 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6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ROUND(AG55+AG59,2)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ROUND(AS55+AS59,2)</f>
        <v>0</v>
      </c>
      <c r="AT54" s="109">
        <f>ROUND(SUM(AV54:AW54),2)</f>
        <v>0</v>
      </c>
      <c r="AU54" s="110">
        <f>ROUND(AU55+AU59,5)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ROUND(AZ55+AZ59,2)</f>
        <v>0</v>
      </c>
      <c r="BA54" s="109">
        <f>ROUND(BA55+BA59,2)</f>
        <v>0</v>
      </c>
      <c r="BB54" s="109">
        <f>ROUND(BB55+BB59,2)</f>
        <v>0</v>
      </c>
      <c r="BC54" s="109">
        <f>ROUND(BC55+BC59,2)</f>
        <v>0</v>
      </c>
      <c r="BD54" s="111">
        <f>ROUND(BD55+BD59,2)</f>
        <v>0</v>
      </c>
      <c r="BE54" s="6"/>
      <c r="BS54" s="112" t="s">
        <v>72</v>
      </c>
      <c r="BT54" s="112" t="s">
        <v>73</v>
      </c>
      <c r="BU54" s="113" t="s">
        <v>74</v>
      </c>
      <c r="BV54" s="112" t="s">
        <v>75</v>
      </c>
      <c r="BW54" s="112" t="s">
        <v>5</v>
      </c>
      <c r="BX54" s="112" t="s">
        <v>76</v>
      </c>
      <c r="CL54" s="112" t="s">
        <v>19</v>
      </c>
    </row>
    <row r="55" s="7" customFormat="1" ht="24.75" customHeight="1">
      <c r="A55" s="7"/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ROUND(SUM(AG56:AG58),2)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79</v>
      </c>
      <c r="AR55" s="121"/>
      <c r="AS55" s="122">
        <f>ROUND(SUM(AS56:AS58),2)</f>
        <v>0</v>
      </c>
      <c r="AT55" s="123">
        <f>ROUND(SUM(AV55:AW55),2)</f>
        <v>0</v>
      </c>
      <c r="AU55" s="124">
        <f>ROUND(SUM(AU56:AU58),5)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ROUND(SUM(AZ56:AZ58),2)</f>
        <v>0</v>
      </c>
      <c r="BA55" s="123">
        <f>ROUND(SUM(BA56:BA58),2)</f>
        <v>0</v>
      </c>
      <c r="BB55" s="123">
        <f>ROUND(SUM(BB56:BB58),2)</f>
        <v>0</v>
      </c>
      <c r="BC55" s="123">
        <f>ROUND(SUM(BC56:BC58),2)</f>
        <v>0</v>
      </c>
      <c r="BD55" s="125">
        <f>ROUND(SUM(BD56:BD58),2)</f>
        <v>0</v>
      </c>
      <c r="BE55" s="7"/>
      <c r="BS55" s="126" t="s">
        <v>72</v>
      </c>
      <c r="BT55" s="126" t="s">
        <v>80</v>
      </c>
      <c r="BU55" s="126" t="s">
        <v>74</v>
      </c>
      <c r="BV55" s="126" t="s">
        <v>75</v>
      </c>
      <c r="BW55" s="126" t="s">
        <v>81</v>
      </c>
      <c r="BX55" s="126" t="s">
        <v>5</v>
      </c>
      <c r="CL55" s="126" t="s">
        <v>19</v>
      </c>
      <c r="CM55" s="126" t="s">
        <v>82</v>
      </c>
    </row>
    <row r="56" s="4" customFormat="1" ht="16.5" customHeight="1">
      <c r="A56" s="127" t="s">
        <v>83</v>
      </c>
      <c r="B56" s="66"/>
      <c r="C56" s="128"/>
      <c r="D56" s="128"/>
      <c r="E56" s="129" t="s">
        <v>84</v>
      </c>
      <c r="F56" s="129"/>
      <c r="G56" s="129"/>
      <c r="H56" s="129"/>
      <c r="I56" s="129"/>
      <c r="J56" s="128"/>
      <c r="K56" s="129" t="s">
        <v>85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'SO 01 - Prosetín'!J32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86</v>
      </c>
      <c r="AR56" s="68"/>
      <c r="AS56" s="132">
        <v>0</v>
      </c>
      <c r="AT56" s="133">
        <f>ROUND(SUM(AV56:AW56),2)</f>
        <v>0</v>
      </c>
      <c r="AU56" s="134">
        <f>'SO 01 - Prosetín'!P94</f>
        <v>0</v>
      </c>
      <c r="AV56" s="133">
        <f>'SO 01 - Prosetín'!J35</f>
        <v>0</v>
      </c>
      <c r="AW56" s="133">
        <f>'SO 01 - Prosetín'!J36</f>
        <v>0</v>
      </c>
      <c r="AX56" s="133">
        <f>'SO 01 - Prosetín'!J37</f>
        <v>0</v>
      </c>
      <c r="AY56" s="133">
        <f>'SO 01 - Prosetín'!J38</f>
        <v>0</v>
      </c>
      <c r="AZ56" s="133">
        <f>'SO 01 - Prosetín'!F35</f>
        <v>0</v>
      </c>
      <c r="BA56" s="133">
        <f>'SO 01 - Prosetín'!F36</f>
        <v>0</v>
      </c>
      <c r="BB56" s="133">
        <f>'SO 01 - Prosetín'!F37</f>
        <v>0</v>
      </c>
      <c r="BC56" s="133">
        <f>'SO 01 - Prosetín'!F38</f>
        <v>0</v>
      </c>
      <c r="BD56" s="135">
        <f>'SO 01 - Prosetín'!F39</f>
        <v>0</v>
      </c>
      <c r="BE56" s="4"/>
      <c r="BT56" s="136" t="s">
        <v>82</v>
      </c>
      <c r="BV56" s="136" t="s">
        <v>75</v>
      </c>
      <c r="BW56" s="136" t="s">
        <v>87</v>
      </c>
      <c r="BX56" s="136" t="s">
        <v>81</v>
      </c>
      <c r="CL56" s="136" t="s">
        <v>19</v>
      </c>
    </row>
    <row r="57" s="4" customFormat="1" ht="16.5" customHeight="1">
      <c r="A57" s="127" t="s">
        <v>83</v>
      </c>
      <c r="B57" s="66"/>
      <c r="C57" s="128"/>
      <c r="D57" s="128"/>
      <c r="E57" s="129" t="s">
        <v>88</v>
      </c>
      <c r="F57" s="129"/>
      <c r="G57" s="129"/>
      <c r="H57" s="129"/>
      <c r="I57" s="129"/>
      <c r="J57" s="128"/>
      <c r="K57" s="129" t="s">
        <v>89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'SO 02 - Mrákotín'!J32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86</v>
      </c>
      <c r="AR57" s="68"/>
      <c r="AS57" s="132">
        <v>0</v>
      </c>
      <c r="AT57" s="133">
        <f>ROUND(SUM(AV57:AW57),2)</f>
        <v>0</v>
      </c>
      <c r="AU57" s="134">
        <f>'SO 02 - Mrákotín'!P97</f>
        <v>0</v>
      </c>
      <c r="AV57" s="133">
        <f>'SO 02 - Mrákotín'!J35</f>
        <v>0</v>
      </c>
      <c r="AW57" s="133">
        <f>'SO 02 - Mrákotín'!J36</f>
        <v>0</v>
      </c>
      <c r="AX57" s="133">
        <f>'SO 02 - Mrákotín'!J37</f>
        <v>0</v>
      </c>
      <c r="AY57" s="133">
        <f>'SO 02 - Mrákotín'!J38</f>
        <v>0</v>
      </c>
      <c r="AZ57" s="133">
        <f>'SO 02 - Mrákotín'!F35</f>
        <v>0</v>
      </c>
      <c r="BA57" s="133">
        <f>'SO 02 - Mrákotín'!F36</f>
        <v>0</v>
      </c>
      <c r="BB57" s="133">
        <f>'SO 02 - Mrákotín'!F37</f>
        <v>0</v>
      </c>
      <c r="BC57" s="133">
        <f>'SO 02 - Mrákotín'!F38</f>
        <v>0</v>
      </c>
      <c r="BD57" s="135">
        <f>'SO 02 - Mrákotín'!F39</f>
        <v>0</v>
      </c>
      <c r="BE57" s="4"/>
      <c r="BT57" s="136" t="s">
        <v>82</v>
      </c>
      <c r="BV57" s="136" t="s">
        <v>75</v>
      </c>
      <c r="BW57" s="136" t="s">
        <v>90</v>
      </c>
      <c r="BX57" s="136" t="s">
        <v>81</v>
      </c>
      <c r="CL57" s="136" t="s">
        <v>19</v>
      </c>
    </row>
    <row r="58" s="4" customFormat="1" ht="16.5" customHeight="1">
      <c r="A58" s="127" t="s">
        <v>83</v>
      </c>
      <c r="B58" s="66"/>
      <c r="C58" s="128"/>
      <c r="D58" s="128"/>
      <c r="E58" s="129" t="s">
        <v>91</v>
      </c>
      <c r="F58" s="129"/>
      <c r="G58" s="129"/>
      <c r="H58" s="129"/>
      <c r="I58" s="129"/>
      <c r="J58" s="128"/>
      <c r="K58" s="129" t="s">
        <v>92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'03 - Vedlejší a ostatní n...'!J32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86</v>
      </c>
      <c r="AR58" s="68"/>
      <c r="AS58" s="132">
        <v>0</v>
      </c>
      <c r="AT58" s="133">
        <f>ROUND(SUM(AV58:AW58),2)</f>
        <v>0</v>
      </c>
      <c r="AU58" s="134">
        <f>'03 - Vedlejší a ostatní n...'!P87</f>
        <v>0</v>
      </c>
      <c r="AV58" s="133">
        <f>'03 - Vedlejší a ostatní n...'!J35</f>
        <v>0</v>
      </c>
      <c r="AW58" s="133">
        <f>'03 - Vedlejší a ostatní n...'!J36</f>
        <v>0</v>
      </c>
      <c r="AX58" s="133">
        <f>'03 - Vedlejší a ostatní n...'!J37</f>
        <v>0</v>
      </c>
      <c r="AY58" s="133">
        <f>'03 - Vedlejší a ostatní n...'!J38</f>
        <v>0</v>
      </c>
      <c r="AZ58" s="133">
        <f>'03 - Vedlejší a ostatní n...'!F35</f>
        <v>0</v>
      </c>
      <c r="BA58" s="133">
        <f>'03 - Vedlejší a ostatní n...'!F36</f>
        <v>0</v>
      </c>
      <c r="BB58" s="133">
        <f>'03 - Vedlejší a ostatní n...'!F37</f>
        <v>0</v>
      </c>
      <c r="BC58" s="133">
        <f>'03 - Vedlejší a ostatní n...'!F38</f>
        <v>0</v>
      </c>
      <c r="BD58" s="135">
        <f>'03 - Vedlejší a ostatní n...'!F39</f>
        <v>0</v>
      </c>
      <c r="BE58" s="4"/>
      <c r="BT58" s="136" t="s">
        <v>82</v>
      </c>
      <c r="BV58" s="136" t="s">
        <v>75</v>
      </c>
      <c r="BW58" s="136" t="s">
        <v>93</v>
      </c>
      <c r="BX58" s="136" t="s">
        <v>81</v>
      </c>
      <c r="CL58" s="136" t="s">
        <v>19</v>
      </c>
    </row>
    <row r="59" s="7" customFormat="1" ht="24.75" customHeight="1">
      <c r="A59" s="7"/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ROUND(SUM(AG60:AG62),2)</f>
        <v>0</v>
      </c>
      <c r="AH59" s="117"/>
      <c r="AI59" s="117"/>
      <c r="AJ59" s="117"/>
      <c r="AK59" s="117"/>
      <c r="AL59" s="117"/>
      <c r="AM59" s="117"/>
      <c r="AN59" s="119">
        <f>SUM(AG59,AT59)</f>
        <v>0</v>
      </c>
      <c r="AO59" s="117"/>
      <c r="AP59" s="117"/>
      <c r="AQ59" s="120" t="s">
        <v>79</v>
      </c>
      <c r="AR59" s="121"/>
      <c r="AS59" s="122">
        <f>ROUND(SUM(AS60:AS62),2)</f>
        <v>0</v>
      </c>
      <c r="AT59" s="123">
        <f>ROUND(SUM(AV59:AW59),2)</f>
        <v>0</v>
      </c>
      <c r="AU59" s="124">
        <f>ROUND(SUM(AU60:AU62),5)</f>
        <v>0</v>
      </c>
      <c r="AV59" s="123">
        <f>ROUND(AZ59*L29,2)</f>
        <v>0</v>
      </c>
      <c r="AW59" s="123">
        <f>ROUND(BA59*L30,2)</f>
        <v>0</v>
      </c>
      <c r="AX59" s="123">
        <f>ROUND(BB59*L29,2)</f>
        <v>0</v>
      </c>
      <c r="AY59" s="123">
        <f>ROUND(BC59*L30,2)</f>
        <v>0</v>
      </c>
      <c r="AZ59" s="123">
        <f>ROUND(SUM(AZ60:AZ62),2)</f>
        <v>0</v>
      </c>
      <c r="BA59" s="123">
        <f>ROUND(SUM(BA60:BA62),2)</f>
        <v>0</v>
      </c>
      <c r="BB59" s="123">
        <f>ROUND(SUM(BB60:BB62),2)</f>
        <v>0</v>
      </c>
      <c r="BC59" s="123">
        <f>ROUND(SUM(BC60:BC62),2)</f>
        <v>0</v>
      </c>
      <c r="BD59" s="125">
        <f>ROUND(SUM(BD60:BD62),2)</f>
        <v>0</v>
      </c>
      <c r="BE59" s="7"/>
      <c r="BS59" s="126" t="s">
        <v>72</v>
      </c>
      <c r="BT59" s="126" t="s">
        <v>80</v>
      </c>
      <c r="BU59" s="126" t="s">
        <v>74</v>
      </c>
      <c r="BV59" s="126" t="s">
        <v>75</v>
      </c>
      <c r="BW59" s="126" t="s">
        <v>96</v>
      </c>
      <c r="BX59" s="126" t="s">
        <v>5</v>
      </c>
      <c r="CL59" s="126" t="s">
        <v>19</v>
      </c>
      <c r="CM59" s="126" t="s">
        <v>82</v>
      </c>
    </row>
    <row r="60" s="4" customFormat="1" ht="35.25" customHeight="1">
      <c r="A60" s="127" t="s">
        <v>83</v>
      </c>
      <c r="B60" s="66"/>
      <c r="C60" s="128"/>
      <c r="D60" s="128"/>
      <c r="E60" s="129" t="s">
        <v>84</v>
      </c>
      <c r="F60" s="129"/>
      <c r="G60" s="129"/>
      <c r="H60" s="129"/>
      <c r="I60" s="129"/>
      <c r="J60" s="128"/>
      <c r="K60" s="129" t="s">
        <v>97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'SO 01 - Odstranění poškoz...'!J32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86</v>
      </c>
      <c r="AR60" s="68"/>
      <c r="AS60" s="132">
        <v>0</v>
      </c>
      <c r="AT60" s="133">
        <f>ROUND(SUM(AV60:AW60),2)</f>
        <v>0</v>
      </c>
      <c r="AU60" s="134">
        <f>'SO 01 - Odstranění poškoz...'!P93</f>
        <v>0</v>
      </c>
      <c r="AV60" s="133">
        <f>'SO 01 - Odstranění poškoz...'!J35</f>
        <v>0</v>
      </c>
      <c r="AW60" s="133">
        <f>'SO 01 - Odstranění poškoz...'!J36</f>
        <v>0</v>
      </c>
      <c r="AX60" s="133">
        <f>'SO 01 - Odstranění poškoz...'!J37</f>
        <v>0</v>
      </c>
      <c r="AY60" s="133">
        <f>'SO 01 - Odstranění poškoz...'!J38</f>
        <v>0</v>
      </c>
      <c r="AZ60" s="133">
        <f>'SO 01 - Odstranění poškoz...'!F35</f>
        <v>0</v>
      </c>
      <c r="BA60" s="133">
        <f>'SO 01 - Odstranění poškoz...'!F36</f>
        <v>0</v>
      </c>
      <c r="BB60" s="133">
        <f>'SO 01 - Odstranění poškoz...'!F37</f>
        <v>0</v>
      </c>
      <c r="BC60" s="133">
        <f>'SO 01 - Odstranění poškoz...'!F38</f>
        <v>0</v>
      </c>
      <c r="BD60" s="135">
        <f>'SO 01 - Odstranění poškoz...'!F39</f>
        <v>0</v>
      </c>
      <c r="BE60" s="4"/>
      <c r="BT60" s="136" t="s">
        <v>82</v>
      </c>
      <c r="BV60" s="136" t="s">
        <v>75</v>
      </c>
      <c r="BW60" s="136" t="s">
        <v>98</v>
      </c>
      <c r="BX60" s="136" t="s">
        <v>96</v>
      </c>
      <c r="CL60" s="136" t="s">
        <v>19</v>
      </c>
    </row>
    <row r="61" s="4" customFormat="1" ht="23.25" customHeight="1">
      <c r="A61" s="127" t="s">
        <v>83</v>
      </c>
      <c r="B61" s="66"/>
      <c r="C61" s="128"/>
      <c r="D61" s="128"/>
      <c r="E61" s="129" t="s">
        <v>88</v>
      </c>
      <c r="F61" s="129"/>
      <c r="G61" s="129"/>
      <c r="H61" s="129"/>
      <c r="I61" s="129"/>
      <c r="J61" s="128"/>
      <c r="K61" s="129" t="s">
        <v>99</v>
      </c>
      <c r="L61" s="129"/>
      <c r="M61" s="129"/>
      <c r="N61" s="129"/>
      <c r="O61" s="129"/>
      <c r="P61" s="129"/>
      <c r="Q61" s="129"/>
      <c r="R61" s="129"/>
      <c r="S61" s="129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30">
        <f>'SO 02 - Odstranění poruch...'!J32</f>
        <v>0</v>
      </c>
      <c r="AH61" s="128"/>
      <c r="AI61" s="128"/>
      <c r="AJ61" s="128"/>
      <c r="AK61" s="128"/>
      <c r="AL61" s="128"/>
      <c r="AM61" s="128"/>
      <c r="AN61" s="130">
        <f>SUM(AG61,AT61)</f>
        <v>0</v>
      </c>
      <c r="AO61" s="128"/>
      <c r="AP61" s="128"/>
      <c r="AQ61" s="131" t="s">
        <v>86</v>
      </c>
      <c r="AR61" s="68"/>
      <c r="AS61" s="132">
        <v>0</v>
      </c>
      <c r="AT61" s="133">
        <f>ROUND(SUM(AV61:AW61),2)</f>
        <v>0</v>
      </c>
      <c r="AU61" s="134">
        <f>'SO 02 - Odstranění poruch...'!P93</f>
        <v>0</v>
      </c>
      <c r="AV61" s="133">
        <f>'SO 02 - Odstranění poruch...'!J35</f>
        <v>0</v>
      </c>
      <c r="AW61" s="133">
        <f>'SO 02 - Odstranění poruch...'!J36</f>
        <v>0</v>
      </c>
      <c r="AX61" s="133">
        <f>'SO 02 - Odstranění poruch...'!J37</f>
        <v>0</v>
      </c>
      <c r="AY61" s="133">
        <f>'SO 02 - Odstranění poruch...'!J38</f>
        <v>0</v>
      </c>
      <c r="AZ61" s="133">
        <f>'SO 02 - Odstranění poruch...'!F35</f>
        <v>0</v>
      </c>
      <c r="BA61" s="133">
        <f>'SO 02 - Odstranění poruch...'!F36</f>
        <v>0</v>
      </c>
      <c r="BB61" s="133">
        <f>'SO 02 - Odstranění poruch...'!F37</f>
        <v>0</v>
      </c>
      <c r="BC61" s="133">
        <f>'SO 02 - Odstranění poruch...'!F38</f>
        <v>0</v>
      </c>
      <c r="BD61" s="135">
        <f>'SO 02 - Odstranění poruch...'!F39</f>
        <v>0</v>
      </c>
      <c r="BE61" s="4"/>
      <c r="BT61" s="136" t="s">
        <v>82</v>
      </c>
      <c r="BV61" s="136" t="s">
        <v>75</v>
      </c>
      <c r="BW61" s="136" t="s">
        <v>100</v>
      </c>
      <c r="BX61" s="136" t="s">
        <v>96</v>
      </c>
      <c r="CL61" s="136" t="s">
        <v>19</v>
      </c>
    </row>
    <row r="62" s="4" customFormat="1" ht="16.5" customHeight="1">
      <c r="A62" s="127" t="s">
        <v>83</v>
      </c>
      <c r="B62" s="66"/>
      <c r="C62" s="128"/>
      <c r="D62" s="128"/>
      <c r="E62" s="129" t="s">
        <v>101</v>
      </c>
      <c r="F62" s="129"/>
      <c r="G62" s="129"/>
      <c r="H62" s="129"/>
      <c r="I62" s="129"/>
      <c r="J62" s="128"/>
      <c r="K62" s="129" t="s">
        <v>102</v>
      </c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30">
        <f>'VRN - Ostatní a vedlejší ...'!J32</f>
        <v>0</v>
      </c>
      <c r="AH62" s="128"/>
      <c r="AI62" s="128"/>
      <c r="AJ62" s="128"/>
      <c r="AK62" s="128"/>
      <c r="AL62" s="128"/>
      <c r="AM62" s="128"/>
      <c r="AN62" s="130">
        <f>SUM(AG62,AT62)</f>
        <v>0</v>
      </c>
      <c r="AO62" s="128"/>
      <c r="AP62" s="128"/>
      <c r="AQ62" s="131" t="s">
        <v>86</v>
      </c>
      <c r="AR62" s="68"/>
      <c r="AS62" s="137">
        <v>0</v>
      </c>
      <c r="AT62" s="138">
        <f>ROUND(SUM(AV62:AW62),2)</f>
        <v>0</v>
      </c>
      <c r="AU62" s="139">
        <f>'VRN - Ostatní a vedlejší ...'!P89</f>
        <v>0</v>
      </c>
      <c r="AV62" s="138">
        <f>'VRN - Ostatní a vedlejší ...'!J35</f>
        <v>0</v>
      </c>
      <c r="AW62" s="138">
        <f>'VRN - Ostatní a vedlejší ...'!J36</f>
        <v>0</v>
      </c>
      <c r="AX62" s="138">
        <f>'VRN - Ostatní a vedlejší ...'!J37</f>
        <v>0</v>
      </c>
      <c r="AY62" s="138">
        <f>'VRN - Ostatní a vedlejší ...'!J38</f>
        <v>0</v>
      </c>
      <c r="AZ62" s="138">
        <f>'VRN - Ostatní a vedlejší ...'!F35</f>
        <v>0</v>
      </c>
      <c r="BA62" s="138">
        <f>'VRN - Ostatní a vedlejší ...'!F36</f>
        <v>0</v>
      </c>
      <c r="BB62" s="138">
        <f>'VRN - Ostatní a vedlejší ...'!F37</f>
        <v>0</v>
      </c>
      <c r="BC62" s="138">
        <f>'VRN - Ostatní a vedlejší ...'!F38</f>
        <v>0</v>
      </c>
      <c r="BD62" s="140">
        <f>'VRN - Ostatní a vedlejší ...'!F39</f>
        <v>0</v>
      </c>
      <c r="BE62" s="4"/>
      <c r="BT62" s="136" t="s">
        <v>82</v>
      </c>
      <c r="BV62" s="136" t="s">
        <v>75</v>
      </c>
      <c r="BW62" s="136" t="s">
        <v>103</v>
      </c>
      <c r="BX62" s="136" t="s">
        <v>96</v>
      </c>
      <c r="CL62" s="136" t="s">
        <v>19</v>
      </c>
    </row>
    <row r="63" s="2" customFormat="1" ht="30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  <c r="AB63" s="42"/>
      <c r="AC63" s="42"/>
      <c r="AD63" s="42"/>
      <c r="AE63" s="42"/>
      <c r="AF63" s="42"/>
      <c r="AG63" s="42"/>
      <c r="AH63" s="42"/>
      <c r="AI63" s="42"/>
      <c r="AJ63" s="42"/>
      <c r="AK63" s="42"/>
      <c r="AL63" s="42"/>
      <c r="AM63" s="42"/>
      <c r="AN63" s="42"/>
      <c r="AO63" s="42"/>
      <c r="AP63" s="42"/>
      <c r="AQ63" s="4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  <row r="64" s="2" customFormat="1" ht="6.96" customHeight="1">
      <c r="A64" s="40"/>
      <c r="B64" s="62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63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</sheetData>
  <sheetProtection sheet="1" formatColumns="0" formatRows="0" objects="1" scenarios="1" spinCount="100000" saltValue="me+pSneDHFJA1/PBf0MuELU+DwPOoNq96zSczV4++ciqh7OkO4x0Q6p5A3OZNNXA36V+1eTPpgiUlsR16iAJPg==" hashValue="bIu+NJYDFBfLRYUErGdR6byxxl8qXh6zA78ABsefRvJGRlfhcuD0UpSWd5S6up7Zm6ZMm7GcpkbMhFMeO8HPvQ==" algorithmName="SHA-512" password="CC35"/>
  <mergeCells count="70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D59:H59"/>
    <mergeCell ref="J59:AF59"/>
    <mergeCell ref="AN60:AP60"/>
    <mergeCell ref="AG60:AM60"/>
    <mergeCell ref="E60:I60"/>
    <mergeCell ref="K60:AF60"/>
    <mergeCell ref="AN61:AP61"/>
    <mergeCell ref="AG61:AM61"/>
    <mergeCell ref="E61:I61"/>
    <mergeCell ref="K61:AF61"/>
    <mergeCell ref="AN62:AP62"/>
    <mergeCell ref="AG62:AM62"/>
    <mergeCell ref="E62:I62"/>
    <mergeCell ref="K62:AF62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SO 01 - Prosetín'!C2" display="/"/>
    <hyperlink ref="A57" location="'SO 02 - Mrákotín'!C2" display="/"/>
    <hyperlink ref="A58" location="'03 - Vedlejší a ostatní n...'!C2" display="/"/>
    <hyperlink ref="A60" location="'SO 01 - Odstranění poškoz...'!C2" display="/"/>
    <hyperlink ref="A61" location="'SO 02 - Odstranění poruch...'!C2" display="/"/>
    <hyperlink ref="A62" location="'VRN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104</v>
      </c>
      <c r="L4" s="22"/>
      <c r="M4" s="144" t="s">
        <v>10</v>
      </c>
      <c r="AT4" s="19" t="s">
        <v>35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Raná, Vojtěchov, Mrákotínský potok, odstranění povodňových škod</v>
      </c>
      <c r="F7" s="145"/>
      <c r="G7" s="145"/>
      <c r="H7" s="145"/>
      <c r="L7" s="22"/>
    </row>
    <row r="8" s="1" customFormat="1" ht="12" customHeight="1">
      <c r="B8" s="22"/>
      <c r="D8" s="145" t="s">
        <v>105</v>
      </c>
      <c r="L8" s="22"/>
    </row>
    <row r="9" s="2" customFormat="1" ht="23.25" customHeight="1">
      <c r="A9" s="40"/>
      <c r="B9" s="46"/>
      <c r="C9" s="40"/>
      <c r="D9" s="40"/>
      <c r="E9" s="146" t="s">
        <v>106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108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19.1.2026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27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28</v>
      </c>
      <c r="F17" s="40"/>
      <c r="G17" s="40"/>
      <c r="H17" s="40"/>
      <c r="I17" s="145" t="s">
        <v>29</v>
      </c>
      <c r="J17" s="136" t="s">
        <v>30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29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33</v>
      </c>
      <c r="E22" s="40"/>
      <c r="F22" s="40"/>
      <c r="G22" s="40"/>
      <c r="H22" s="40"/>
      <c r="I22" s="145" t="s">
        <v>26</v>
      </c>
      <c r="J22" s="136" t="s">
        <v>109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110</v>
      </c>
      <c r="F23" s="40"/>
      <c r="G23" s="40"/>
      <c r="H23" s="40"/>
      <c r="I23" s="145" t="s">
        <v>29</v>
      </c>
      <c r="J23" s="136" t="s">
        <v>111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112</v>
      </c>
      <c r="F26" s="40"/>
      <c r="G26" s="40"/>
      <c r="H26" s="40"/>
      <c r="I26" s="145" t="s">
        <v>29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ROUND(J94,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ROUND((SUM(BE94:BE278)),  2)</f>
        <v>0</v>
      </c>
      <c r="G35" s="40"/>
      <c r="H35" s="40"/>
      <c r="I35" s="160">
        <v>0.20999999999999999</v>
      </c>
      <c r="J35" s="159">
        <f>ROUND(((SUM(BE94:BE278))*I35),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45</v>
      </c>
      <c r="F36" s="159">
        <f>ROUND((SUM(BF94:BF278)),  2)</f>
        <v>0</v>
      </c>
      <c r="G36" s="40"/>
      <c r="H36" s="40"/>
      <c r="I36" s="160">
        <v>0.12</v>
      </c>
      <c r="J36" s="159">
        <f>ROUND(((SUM(BF94:BF278))*I36),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43</v>
      </c>
      <c r="E37" s="145" t="s">
        <v>46</v>
      </c>
      <c r="F37" s="159">
        <f>ROUND((SUM(BG94:BG278)),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ROUND((SUM(BH94:BH278)),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ROUND((SUM(BI94:BI278)),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Raná, Vojtěchov, Mrákotínský potok, odstranění povodňových škod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23.25" customHeight="1">
      <c r="A52" s="40"/>
      <c r="B52" s="41"/>
      <c r="C52" s="42"/>
      <c r="D52" s="42"/>
      <c r="E52" s="172" t="s">
        <v>106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SO 01 - Prosetín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Pardubický kraj</v>
      </c>
      <c r="G56" s="42"/>
      <c r="H56" s="42"/>
      <c r="I56" s="34" t="s">
        <v>23</v>
      </c>
      <c r="J56" s="75" t="str">
        <f>IF(J14="","",J14)</f>
        <v>19.1.2026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Labe, státní podnik</v>
      </c>
      <c r="G58" s="42"/>
      <c r="H58" s="42"/>
      <c r="I58" s="34" t="s">
        <v>33</v>
      </c>
      <c r="J58" s="38" t="str">
        <f>E23</f>
        <v>STATING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Aleš Hejtman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114</v>
      </c>
      <c r="D61" s="174"/>
      <c r="E61" s="174"/>
      <c r="F61" s="174"/>
      <c r="G61" s="174"/>
      <c r="H61" s="174"/>
      <c r="I61" s="174"/>
      <c r="J61" s="175" t="s">
        <v>115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5">
        <f>J94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7"/>
      <c r="C64" s="178"/>
      <c r="D64" s="179" t="s">
        <v>117</v>
      </c>
      <c r="E64" s="180"/>
      <c r="F64" s="180"/>
      <c r="G64" s="180"/>
      <c r="H64" s="180"/>
      <c r="I64" s="180"/>
      <c r="J64" s="181">
        <f>J95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118</v>
      </c>
      <c r="E65" s="185"/>
      <c r="F65" s="185"/>
      <c r="G65" s="185"/>
      <c r="H65" s="185"/>
      <c r="I65" s="185"/>
      <c r="J65" s="186">
        <f>J96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119</v>
      </c>
      <c r="E66" s="185"/>
      <c r="F66" s="185"/>
      <c r="G66" s="185"/>
      <c r="H66" s="185"/>
      <c r="I66" s="185"/>
      <c r="J66" s="186">
        <f>J183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120</v>
      </c>
      <c r="E67" s="185"/>
      <c r="F67" s="185"/>
      <c r="G67" s="185"/>
      <c r="H67" s="185"/>
      <c r="I67" s="185"/>
      <c r="J67" s="186">
        <f>J216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121</v>
      </c>
      <c r="E68" s="185"/>
      <c r="F68" s="185"/>
      <c r="G68" s="185"/>
      <c r="H68" s="185"/>
      <c r="I68" s="185"/>
      <c r="J68" s="186">
        <f>J240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122</v>
      </c>
      <c r="E69" s="185"/>
      <c r="F69" s="185"/>
      <c r="G69" s="185"/>
      <c r="H69" s="185"/>
      <c r="I69" s="185"/>
      <c r="J69" s="186">
        <f>J251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123</v>
      </c>
      <c r="E70" s="185"/>
      <c r="F70" s="185"/>
      <c r="G70" s="185"/>
      <c r="H70" s="185"/>
      <c r="I70" s="185"/>
      <c r="J70" s="186">
        <f>J265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124</v>
      </c>
      <c r="E71" s="185"/>
      <c r="F71" s="185"/>
      <c r="G71" s="185"/>
      <c r="H71" s="185"/>
      <c r="I71" s="185"/>
      <c r="J71" s="186">
        <f>J270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125</v>
      </c>
      <c r="E72" s="180"/>
      <c r="F72" s="180"/>
      <c r="G72" s="180"/>
      <c r="H72" s="180"/>
      <c r="I72" s="180"/>
      <c r="J72" s="181">
        <f>J276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126</v>
      </c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2" t="str">
        <f>E7</f>
        <v>Raná, Vojtěchov, Mrákotínský potok, odstranění povodňových škod</v>
      </c>
      <c r="F82" s="34"/>
      <c r="G82" s="34"/>
      <c r="H82" s="34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" customFormat="1" ht="12" customHeight="1">
      <c r="B83" s="23"/>
      <c r="C83" s="34" t="s">
        <v>105</v>
      </c>
      <c r="D83" s="24"/>
      <c r="E83" s="24"/>
      <c r="F83" s="24"/>
      <c r="G83" s="24"/>
      <c r="H83" s="24"/>
      <c r="I83" s="24"/>
      <c r="J83" s="24"/>
      <c r="K83" s="24"/>
      <c r="L83" s="22"/>
    </row>
    <row r="84" s="2" customFormat="1" ht="23.25" customHeight="1">
      <c r="A84" s="40"/>
      <c r="B84" s="41"/>
      <c r="C84" s="42"/>
      <c r="D84" s="42"/>
      <c r="E84" s="172" t="s">
        <v>106</v>
      </c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107</v>
      </c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2" t="str">
        <f>E11</f>
        <v>SO 01 - Prosetín</v>
      </c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F14</f>
        <v>Pardubický kraj</v>
      </c>
      <c r="G88" s="42"/>
      <c r="H88" s="42"/>
      <c r="I88" s="34" t="s">
        <v>23</v>
      </c>
      <c r="J88" s="75" t="str">
        <f>IF(J14="","",J14)</f>
        <v>19.1.2026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E17</f>
        <v>Povodí Labe, státní podnik</v>
      </c>
      <c r="G90" s="42"/>
      <c r="H90" s="42"/>
      <c r="I90" s="34" t="s">
        <v>33</v>
      </c>
      <c r="J90" s="38" t="str">
        <f>E23</f>
        <v>STATING s.r.o.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31</v>
      </c>
      <c r="D91" s="42"/>
      <c r="E91" s="42"/>
      <c r="F91" s="29" t="str">
        <f>IF(E20="","",E20)</f>
        <v>Vyplň údaj</v>
      </c>
      <c r="G91" s="42"/>
      <c r="H91" s="42"/>
      <c r="I91" s="34" t="s">
        <v>36</v>
      </c>
      <c r="J91" s="38" t="str">
        <f>E26</f>
        <v>Aleš Hejtman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8"/>
      <c r="B93" s="189"/>
      <c r="C93" s="190" t="s">
        <v>127</v>
      </c>
      <c r="D93" s="191" t="s">
        <v>58</v>
      </c>
      <c r="E93" s="191" t="s">
        <v>54</v>
      </c>
      <c r="F93" s="191" t="s">
        <v>55</v>
      </c>
      <c r="G93" s="191" t="s">
        <v>128</v>
      </c>
      <c r="H93" s="191" t="s">
        <v>129</v>
      </c>
      <c r="I93" s="191" t="s">
        <v>130</v>
      </c>
      <c r="J93" s="191" t="s">
        <v>115</v>
      </c>
      <c r="K93" s="192" t="s">
        <v>131</v>
      </c>
      <c r="L93" s="193"/>
      <c r="M93" s="95" t="s">
        <v>19</v>
      </c>
      <c r="N93" s="96" t="s">
        <v>43</v>
      </c>
      <c r="O93" s="96" t="s">
        <v>132</v>
      </c>
      <c r="P93" s="96" t="s">
        <v>133</v>
      </c>
      <c r="Q93" s="96" t="s">
        <v>134</v>
      </c>
      <c r="R93" s="96" t="s">
        <v>135</v>
      </c>
      <c r="S93" s="96" t="s">
        <v>136</v>
      </c>
      <c r="T93" s="97" t="s">
        <v>137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0"/>
      <c r="B94" s="41"/>
      <c r="C94" s="102" t="s">
        <v>138</v>
      </c>
      <c r="D94" s="42"/>
      <c r="E94" s="42"/>
      <c r="F94" s="42"/>
      <c r="G94" s="42"/>
      <c r="H94" s="42"/>
      <c r="I94" s="42"/>
      <c r="J94" s="194">
        <f>BK94</f>
        <v>0</v>
      </c>
      <c r="K94" s="42"/>
      <c r="L94" s="46"/>
      <c r="M94" s="98"/>
      <c r="N94" s="195"/>
      <c r="O94" s="99"/>
      <c r="P94" s="196">
        <f>P95+P276</f>
        <v>0</v>
      </c>
      <c r="Q94" s="99"/>
      <c r="R94" s="196">
        <f>R95+R276</f>
        <v>226.6480631</v>
      </c>
      <c r="S94" s="99"/>
      <c r="T94" s="197">
        <f>T95+T276</f>
        <v>33.870750000000001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72</v>
      </c>
      <c r="AU94" s="19" t="s">
        <v>116</v>
      </c>
      <c r="BK94" s="198">
        <f>BK95+BK276</f>
        <v>0</v>
      </c>
    </row>
    <row r="95" s="12" customFormat="1" ht="25.92" customHeight="1">
      <c r="A95" s="12"/>
      <c r="B95" s="199"/>
      <c r="C95" s="200"/>
      <c r="D95" s="201" t="s">
        <v>72</v>
      </c>
      <c r="E95" s="202" t="s">
        <v>139</v>
      </c>
      <c r="F95" s="202" t="s">
        <v>140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P96+P183+P216+P240+P251+P265+P270</f>
        <v>0</v>
      </c>
      <c r="Q95" s="207"/>
      <c r="R95" s="208">
        <f>R96+R183+R216+R240+R251+R265+R270</f>
        <v>226.6480631</v>
      </c>
      <c r="S95" s="207"/>
      <c r="T95" s="209">
        <f>T96+T183+T216+T240+T251+T265+T270</f>
        <v>33.870750000000001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73</v>
      </c>
      <c r="AY95" s="210" t="s">
        <v>141</v>
      </c>
      <c r="BK95" s="212">
        <f>BK96+BK183+BK216+BK240+BK251+BK265+BK270</f>
        <v>0</v>
      </c>
    </row>
    <row r="96" s="12" customFormat="1" ht="22.8" customHeight="1">
      <c r="A96" s="12"/>
      <c r="B96" s="199"/>
      <c r="C96" s="200"/>
      <c r="D96" s="201" t="s">
        <v>72</v>
      </c>
      <c r="E96" s="213" t="s">
        <v>80</v>
      </c>
      <c r="F96" s="213" t="s">
        <v>142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SUM(P97:P182)</f>
        <v>0</v>
      </c>
      <c r="Q96" s="207"/>
      <c r="R96" s="208">
        <f>SUM(R97:R182)</f>
        <v>0.071321999999999997</v>
      </c>
      <c r="S96" s="207"/>
      <c r="T96" s="209">
        <f>SUM(T97:T182)</f>
        <v>17.327999999999999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80</v>
      </c>
      <c r="AT96" s="211" t="s">
        <v>72</v>
      </c>
      <c r="AU96" s="211" t="s">
        <v>80</v>
      </c>
      <c r="AY96" s="210" t="s">
        <v>141</v>
      </c>
      <c r="BK96" s="212">
        <f>SUM(BK97:BK182)</f>
        <v>0</v>
      </c>
    </row>
    <row r="97" s="2" customFormat="1" ht="21.75" customHeight="1">
      <c r="A97" s="40"/>
      <c r="B97" s="41"/>
      <c r="C97" s="215" t="s">
        <v>80</v>
      </c>
      <c r="D97" s="215" t="s">
        <v>143</v>
      </c>
      <c r="E97" s="216" t="s">
        <v>144</v>
      </c>
      <c r="F97" s="217" t="s">
        <v>145</v>
      </c>
      <c r="G97" s="218" t="s">
        <v>146</v>
      </c>
      <c r="H97" s="219">
        <v>1500</v>
      </c>
      <c r="I97" s="220"/>
      <c r="J97" s="221">
        <f>ROUND(I97*H97,2)</f>
        <v>0</v>
      </c>
      <c r="K97" s="217" t="s">
        <v>19</v>
      </c>
      <c r="L97" s="46"/>
      <c r="M97" s="222" t="s">
        <v>19</v>
      </c>
      <c r="N97" s="223" t="s">
        <v>46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147</v>
      </c>
      <c r="AT97" s="226" t="s">
        <v>143</v>
      </c>
      <c r="AU97" s="226" t="s">
        <v>82</v>
      </c>
      <c r="AY97" s="19" t="s">
        <v>141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147</v>
      </c>
      <c r="BK97" s="227">
        <f>ROUND(I97*H97,2)</f>
        <v>0</v>
      </c>
      <c r="BL97" s="19" t="s">
        <v>147</v>
      </c>
      <c r="BM97" s="226" t="s">
        <v>148</v>
      </c>
    </row>
    <row r="98" s="2" customFormat="1">
      <c r="A98" s="40"/>
      <c r="B98" s="41"/>
      <c r="C98" s="42"/>
      <c r="D98" s="228" t="s">
        <v>149</v>
      </c>
      <c r="E98" s="42"/>
      <c r="F98" s="229" t="s">
        <v>150</v>
      </c>
      <c r="G98" s="42"/>
      <c r="H98" s="42"/>
      <c r="I98" s="230"/>
      <c r="J98" s="42"/>
      <c r="K98" s="42"/>
      <c r="L98" s="46"/>
      <c r="M98" s="231"/>
      <c r="N98" s="232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82</v>
      </c>
    </row>
    <row r="99" s="13" customFormat="1">
      <c r="A99" s="13"/>
      <c r="B99" s="233"/>
      <c r="C99" s="234"/>
      <c r="D99" s="228" t="s">
        <v>151</v>
      </c>
      <c r="E99" s="235" t="s">
        <v>19</v>
      </c>
      <c r="F99" s="236" t="s">
        <v>152</v>
      </c>
      <c r="G99" s="234"/>
      <c r="H99" s="235" t="s">
        <v>19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151</v>
      </c>
      <c r="AU99" s="242" t="s">
        <v>82</v>
      </c>
      <c r="AV99" s="13" t="s">
        <v>80</v>
      </c>
      <c r="AW99" s="13" t="s">
        <v>35</v>
      </c>
      <c r="AX99" s="13" t="s">
        <v>73</v>
      </c>
      <c r="AY99" s="242" t="s">
        <v>141</v>
      </c>
    </row>
    <row r="100" s="14" customFormat="1">
      <c r="A100" s="14"/>
      <c r="B100" s="243"/>
      <c r="C100" s="244"/>
      <c r="D100" s="228" t="s">
        <v>151</v>
      </c>
      <c r="E100" s="245" t="s">
        <v>19</v>
      </c>
      <c r="F100" s="246" t="s">
        <v>153</v>
      </c>
      <c r="G100" s="244"/>
      <c r="H100" s="247">
        <v>1500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151</v>
      </c>
      <c r="AU100" s="253" t="s">
        <v>82</v>
      </c>
      <c r="AV100" s="14" t="s">
        <v>82</v>
      </c>
      <c r="AW100" s="14" t="s">
        <v>35</v>
      </c>
      <c r="AX100" s="14" t="s">
        <v>80</v>
      </c>
      <c r="AY100" s="253" t="s">
        <v>141</v>
      </c>
    </row>
    <row r="101" s="2" customFormat="1" ht="24.15" customHeight="1">
      <c r="A101" s="40"/>
      <c r="B101" s="41"/>
      <c r="C101" s="215" t="s">
        <v>82</v>
      </c>
      <c r="D101" s="215" t="s">
        <v>143</v>
      </c>
      <c r="E101" s="216" t="s">
        <v>154</v>
      </c>
      <c r="F101" s="217" t="s">
        <v>155</v>
      </c>
      <c r="G101" s="218" t="s">
        <v>146</v>
      </c>
      <c r="H101" s="219">
        <v>403.5</v>
      </c>
      <c r="I101" s="220"/>
      <c r="J101" s="221">
        <f>ROUND(I101*H101,2)</f>
        <v>0</v>
      </c>
      <c r="K101" s="217" t="s">
        <v>156</v>
      </c>
      <c r="L101" s="46"/>
      <c r="M101" s="222" t="s">
        <v>19</v>
      </c>
      <c r="N101" s="223" t="s">
        <v>46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147</v>
      </c>
      <c r="AT101" s="226" t="s">
        <v>143</v>
      </c>
      <c r="AU101" s="226" t="s">
        <v>82</v>
      </c>
      <c r="AY101" s="19" t="s">
        <v>141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147</v>
      </c>
      <c r="BK101" s="227">
        <f>ROUND(I101*H101,2)</f>
        <v>0</v>
      </c>
      <c r="BL101" s="19" t="s">
        <v>147</v>
      </c>
      <c r="BM101" s="226" t="s">
        <v>157</v>
      </c>
    </row>
    <row r="102" s="2" customFormat="1">
      <c r="A102" s="40"/>
      <c r="B102" s="41"/>
      <c r="C102" s="42"/>
      <c r="D102" s="228" t="s">
        <v>149</v>
      </c>
      <c r="E102" s="42"/>
      <c r="F102" s="229" t="s">
        <v>158</v>
      </c>
      <c r="G102" s="42"/>
      <c r="H102" s="42"/>
      <c r="I102" s="230"/>
      <c r="J102" s="42"/>
      <c r="K102" s="42"/>
      <c r="L102" s="46"/>
      <c r="M102" s="231"/>
      <c r="N102" s="232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149</v>
      </c>
      <c r="AU102" s="19" t="s">
        <v>82</v>
      </c>
    </row>
    <row r="103" s="2" customFormat="1">
      <c r="A103" s="40"/>
      <c r="B103" s="41"/>
      <c r="C103" s="42"/>
      <c r="D103" s="254" t="s">
        <v>159</v>
      </c>
      <c r="E103" s="42"/>
      <c r="F103" s="255" t="s">
        <v>160</v>
      </c>
      <c r="G103" s="42"/>
      <c r="H103" s="42"/>
      <c r="I103" s="230"/>
      <c r="J103" s="42"/>
      <c r="K103" s="42"/>
      <c r="L103" s="46"/>
      <c r="M103" s="231"/>
      <c r="N103" s="232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159</v>
      </c>
      <c r="AU103" s="19" t="s">
        <v>82</v>
      </c>
    </row>
    <row r="104" s="13" customFormat="1">
      <c r="A104" s="13"/>
      <c r="B104" s="233"/>
      <c r="C104" s="234"/>
      <c r="D104" s="228" t="s">
        <v>151</v>
      </c>
      <c r="E104" s="235" t="s">
        <v>19</v>
      </c>
      <c r="F104" s="236" t="s">
        <v>152</v>
      </c>
      <c r="G104" s="234"/>
      <c r="H104" s="235" t="s">
        <v>19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151</v>
      </c>
      <c r="AU104" s="242" t="s">
        <v>82</v>
      </c>
      <c r="AV104" s="13" t="s">
        <v>80</v>
      </c>
      <c r="AW104" s="13" t="s">
        <v>35</v>
      </c>
      <c r="AX104" s="13" t="s">
        <v>73</v>
      </c>
      <c r="AY104" s="242" t="s">
        <v>141</v>
      </c>
    </row>
    <row r="105" s="14" customFormat="1">
      <c r="A105" s="14"/>
      <c r="B105" s="243"/>
      <c r="C105" s="244"/>
      <c r="D105" s="228" t="s">
        <v>151</v>
      </c>
      <c r="E105" s="245" t="s">
        <v>19</v>
      </c>
      <c r="F105" s="246" t="s">
        <v>161</v>
      </c>
      <c r="G105" s="244"/>
      <c r="H105" s="247">
        <v>403.5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151</v>
      </c>
      <c r="AU105" s="253" t="s">
        <v>82</v>
      </c>
      <c r="AV105" s="14" t="s">
        <v>82</v>
      </c>
      <c r="AW105" s="14" t="s">
        <v>35</v>
      </c>
      <c r="AX105" s="14" t="s">
        <v>80</v>
      </c>
      <c r="AY105" s="253" t="s">
        <v>141</v>
      </c>
    </row>
    <row r="106" s="2" customFormat="1" ht="24.15" customHeight="1">
      <c r="A106" s="40"/>
      <c r="B106" s="41"/>
      <c r="C106" s="215" t="s">
        <v>162</v>
      </c>
      <c r="D106" s="215" t="s">
        <v>143</v>
      </c>
      <c r="E106" s="216" t="s">
        <v>163</v>
      </c>
      <c r="F106" s="217" t="s">
        <v>164</v>
      </c>
      <c r="G106" s="218" t="s">
        <v>146</v>
      </c>
      <c r="H106" s="219">
        <v>5.5999999999999996</v>
      </c>
      <c r="I106" s="220"/>
      <c r="J106" s="221">
        <f>ROUND(I106*H106,2)</f>
        <v>0</v>
      </c>
      <c r="K106" s="217" t="s">
        <v>156</v>
      </c>
      <c r="L106" s="46"/>
      <c r="M106" s="222" t="s">
        <v>19</v>
      </c>
      <c r="N106" s="223" t="s">
        <v>46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147</v>
      </c>
      <c r="AT106" s="226" t="s">
        <v>143</v>
      </c>
      <c r="AU106" s="226" t="s">
        <v>82</v>
      </c>
      <c r="AY106" s="19" t="s">
        <v>141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147</v>
      </c>
      <c r="BK106" s="227">
        <f>ROUND(I106*H106,2)</f>
        <v>0</v>
      </c>
      <c r="BL106" s="19" t="s">
        <v>147</v>
      </c>
      <c r="BM106" s="226" t="s">
        <v>165</v>
      </c>
    </row>
    <row r="107" s="2" customFormat="1">
      <c r="A107" s="40"/>
      <c r="B107" s="41"/>
      <c r="C107" s="42"/>
      <c r="D107" s="228" t="s">
        <v>149</v>
      </c>
      <c r="E107" s="42"/>
      <c r="F107" s="229" t="s">
        <v>166</v>
      </c>
      <c r="G107" s="42"/>
      <c r="H107" s="42"/>
      <c r="I107" s="230"/>
      <c r="J107" s="42"/>
      <c r="K107" s="42"/>
      <c r="L107" s="46"/>
      <c r="M107" s="231"/>
      <c r="N107" s="232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149</v>
      </c>
      <c r="AU107" s="19" t="s">
        <v>82</v>
      </c>
    </row>
    <row r="108" s="2" customFormat="1">
      <c r="A108" s="40"/>
      <c r="B108" s="41"/>
      <c r="C108" s="42"/>
      <c r="D108" s="254" t="s">
        <v>159</v>
      </c>
      <c r="E108" s="42"/>
      <c r="F108" s="255" t="s">
        <v>167</v>
      </c>
      <c r="G108" s="42"/>
      <c r="H108" s="42"/>
      <c r="I108" s="230"/>
      <c r="J108" s="42"/>
      <c r="K108" s="42"/>
      <c r="L108" s="46"/>
      <c r="M108" s="231"/>
      <c r="N108" s="232"/>
      <c r="O108" s="87"/>
      <c r="P108" s="87"/>
      <c r="Q108" s="87"/>
      <c r="R108" s="87"/>
      <c r="S108" s="87"/>
      <c r="T108" s="88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159</v>
      </c>
      <c r="AU108" s="19" t="s">
        <v>82</v>
      </c>
    </row>
    <row r="109" s="2" customFormat="1" ht="16.5" customHeight="1">
      <c r="A109" s="40"/>
      <c r="B109" s="41"/>
      <c r="C109" s="256" t="s">
        <v>147</v>
      </c>
      <c r="D109" s="256" t="s">
        <v>168</v>
      </c>
      <c r="E109" s="257" t="s">
        <v>169</v>
      </c>
      <c r="F109" s="258" t="s">
        <v>170</v>
      </c>
      <c r="G109" s="259" t="s">
        <v>171</v>
      </c>
      <c r="H109" s="260">
        <v>0.112</v>
      </c>
      <c r="I109" s="261"/>
      <c r="J109" s="262">
        <f>ROUND(I109*H109,2)</f>
        <v>0</v>
      </c>
      <c r="K109" s="258" t="s">
        <v>156</v>
      </c>
      <c r="L109" s="263"/>
      <c r="M109" s="264" t="s">
        <v>19</v>
      </c>
      <c r="N109" s="265" t="s">
        <v>46</v>
      </c>
      <c r="O109" s="87"/>
      <c r="P109" s="224">
        <f>O109*H109</f>
        <v>0</v>
      </c>
      <c r="Q109" s="224">
        <v>0.001</v>
      </c>
      <c r="R109" s="224">
        <f>Q109*H109</f>
        <v>0.000112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172</v>
      </c>
      <c r="AT109" s="226" t="s">
        <v>168</v>
      </c>
      <c r="AU109" s="226" t="s">
        <v>82</v>
      </c>
      <c r="AY109" s="19" t="s">
        <v>141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147</v>
      </c>
      <c r="BK109" s="227">
        <f>ROUND(I109*H109,2)</f>
        <v>0</v>
      </c>
      <c r="BL109" s="19" t="s">
        <v>147</v>
      </c>
      <c r="BM109" s="226" t="s">
        <v>173</v>
      </c>
    </row>
    <row r="110" s="2" customFormat="1">
      <c r="A110" s="40"/>
      <c r="B110" s="41"/>
      <c r="C110" s="42"/>
      <c r="D110" s="228" t="s">
        <v>149</v>
      </c>
      <c r="E110" s="42"/>
      <c r="F110" s="229" t="s">
        <v>170</v>
      </c>
      <c r="G110" s="42"/>
      <c r="H110" s="42"/>
      <c r="I110" s="230"/>
      <c r="J110" s="42"/>
      <c r="K110" s="42"/>
      <c r="L110" s="46"/>
      <c r="M110" s="231"/>
      <c r="N110" s="232"/>
      <c r="O110" s="87"/>
      <c r="P110" s="87"/>
      <c r="Q110" s="87"/>
      <c r="R110" s="87"/>
      <c r="S110" s="87"/>
      <c r="T110" s="88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149</v>
      </c>
      <c r="AU110" s="19" t="s">
        <v>82</v>
      </c>
    </row>
    <row r="111" s="14" customFormat="1">
      <c r="A111" s="14"/>
      <c r="B111" s="243"/>
      <c r="C111" s="244"/>
      <c r="D111" s="228" t="s">
        <v>151</v>
      </c>
      <c r="E111" s="245" t="s">
        <v>19</v>
      </c>
      <c r="F111" s="246" t="s">
        <v>174</v>
      </c>
      <c r="G111" s="244"/>
      <c r="H111" s="247">
        <v>0.112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151</v>
      </c>
      <c r="AU111" s="253" t="s">
        <v>82</v>
      </c>
      <c r="AV111" s="14" t="s">
        <v>82</v>
      </c>
      <c r="AW111" s="14" t="s">
        <v>35</v>
      </c>
      <c r="AX111" s="14" t="s">
        <v>80</v>
      </c>
      <c r="AY111" s="253" t="s">
        <v>141</v>
      </c>
    </row>
    <row r="112" s="2" customFormat="1" ht="24.15" customHeight="1">
      <c r="A112" s="40"/>
      <c r="B112" s="41"/>
      <c r="C112" s="215" t="s">
        <v>175</v>
      </c>
      <c r="D112" s="215" t="s">
        <v>143</v>
      </c>
      <c r="E112" s="216" t="s">
        <v>176</v>
      </c>
      <c r="F112" s="217" t="s">
        <v>177</v>
      </c>
      <c r="G112" s="218" t="s">
        <v>178</v>
      </c>
      <c r="H112" s="219">
        <v>1</v>
      </c>
      <c r="I112" s="220"/>
      <c r="J112" s="221">
        <f>ROUND(I112*H112,2)</f>
        <v>0</v>
      </c>
      <c r="K112" s="217" t="s">
        <v>19</v>
      </c>
      <c r="L112" s="46"/>
      <c r="M112" s="222" t="s">
        <v>19</v>
      </c>
      <c r="N112" s="223" t="s">
        <v>46</v>
      </c>
      <c r="O112" s="87"/>
      <c r="P112" s="224">
        <f>O112*H112</f>
        <v>0</v>
      </c>
      <c r="Q112" s="224">
        <v>0.01721</v>
      </c>
      <c r="R112" s="224">
        <f>Q112*H112</f>
        <v>0.01721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147</v>
      </c>
      <c r="AT112" s="226" t="s">
        <v>143</v>
      </c>
      <c r="AU112" s="226" t="s">
        <v>82</v>
      </c>
      <c r="AY112" s="19" t="s">
        <v>141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147</v>
      </c>
      <c r="BK112" s="227">
        <f>ROUND(I112*H112,2)</f>
        <v>0</v>
      </c>
      <c r="BL112" s="19" t="s">
        <v>147</v>
      </c>
      <c r="BM112" s="226" t="s">
        <v>179</v>
      </c>
    </row>
    <row r="113" s="2" customFormat="1">
      <c r="A113" s="40"/>
      <c r="B113" s="41"/>
      <c r="C113" s="42"/>
      <c r="D113" s="228" t="s">
        <v>149</v>
      </c>
      <c r="E113" s="42"/>
      <c r="F113" s="229" t="s">
        <v>177</v>
      </c>
      <c r="G113" s="42"/>
      <c r="H113" s="42"/>
      <c r="I113" s="230"/>
      <c r="J113" s="42"/>
      <c r="K113" s="42"/>
      <c r="L113" s="46"/>
      <c r="M113" s="231"/>
      <c r="N113" s="232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149</v>
      </c>
      <c r="AU113" s="19" t="s">
        <v>82</v>
      </c>
    </row>
    <row r="114" s="13" customFormat="1">
      <c r="A114" s="13"/>
      <c r="B114" s="233"/>
      <c r="C114" s="234"/>
      <c r="D114" s="228" t="s">
        <v>151</v>
      </c>
      <c r="E114" s="235" t="s">
        <v>19</v>
      </c>
      <c r="F114" s="236" t="s">
        <v>180</v>
      </c>
      <c r="G114" s="234"/>
      <c r="H114" s="235" t="s">
        <v>19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151</v>
      </c>
      <c r="AU114" s="242" t="s">
        <v>82</v>
      </c>
      <c r="AV114" s="13" t="s">
        <v>80</v>
      </c>
      <c r="AW114" s="13" t="s">
        <v>35</v>
      </c>
      <c r="AX114" s="13" t="s">
        <v>73</v>
      </c>
      <c r="AY114" s="242" t="s">
        <v>141</v>
      </c>
    </row>
    <row r="115" s="14" customFormat="1">
      <c r="A115" s="14"/>
      <c r="B115" s="243"/>
      <c r="C115" s="244"/>
      <c r="D115" s="228" t="s">
        <v>151</v>
      </c>
      <c r="E115" s="245" t="s">
        <v>19</v>
      </c>
      <c r="F115" s="246" t="s">
        <v>80</v>
      </c>
      <c r="G115" s="244"/>
      <c r="H115" s="247">
        <v>1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151</v>
      </c>
      <c r="AU115" s="253" t="s">
        <v>82</v>
      </c>
      <c r="AV115" s="14" t="s">
        <v>82</v>
      </c>
      <c r="AW115" s="14" t="s">
        <v>35</v>
      </c>
      <c r="AX115" s="14" t="s">
        <v>80</v>
      </c>
      <c r="AY115" s="253" t="s">
        <v>141</v>
      </c>
    </row>
    <row r="116" s="2" customFormat="1" ht="24.15" customHeight="1">
      <c r="A116" s="40"/>
      <c r="B116" s="41"/>
      <c r="C116" s="215" t="s">
        <v>181</v>
      </c>
      <c r="D116" s="215" t="s">
        <v>143</v>
      </c>
      <c r="E116" s="216" t="s">
        <v>182</v>
      </c>
      <c r="F116" s="217" t="s">
        <v>183</v>
      </c>
      <c r="G116" s="218" t="s">
        <v>184</v>
      </c>
      <c r="H116" s="219">
        <v>4.5599999999999996</v>
      </c>
      <c r="I116" s="220"/>
      <c r="J116" s="221">
        <f>ROUND(I116*H116,2)</f>
        <v>0</v>
      </c>
      <c r="K116" s="217" t="s">
        <v>156</v>
      </c>
      <c r="L116" s="46"/>
      <c r="M116" s="222" t="s">
        <v>19</v>
      </c>
      <c r="N116" s="223" t="s">
        <v>46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1.8999999999999999</v>
      </c>
      <c r="T116" s="225">
        <f>S116*H116</f>
        <v>8.6639999999999997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147</v>
      </c>
      <c r="AT116" s="226" t="s">
        <v>143</v>
      </c>
      <c r="AU116" s="226" t="s">
        <v>82</v>
      </c>
      <c r="AY116" s="19" t="s">
        <v>141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147</v>
      </c>
      <c r="BK116" s="227">
        <f>ROUND(I116*H116,2)</f>
        <v>0</v>
      </c>
      <c r="BL116" s="19" t="s">
        <v>147</v>
      </c>
      <c r="BM116" s="226" t="s">
        <v>185</v>
      </c>
    </row>
    <row r="117" s="2" customFormat="1">
      <c r="A117" s="40"/>
      <c r="B117" s="41"/>
      <c r="C117" s="42"/>
      <c r="D117" s="228" t="s">
        <v>149</v>
      </c>
      <c r="E117" s="42"/>
      <c r="F117" s="229" t="s">
        <v>186</v>
      </c>
      <c r="G117" s="42"/>
      <c r="H117" s="42"/>
      <c r="I117" s="230"/>
      <c r="J117" s="42"/>
      <c r="K117" s="42"/>
      <c r="L117" s="46"/>
      <c r="M117" s="231"/>
      <c r="N117" s="232"/>
      <c r="O117" s="87"/>
      <c r="P117" s="87"/>
      <c r="Q117" s="87"/>
      <c r="R117" s="87"/>
      <c r="S117" s="87"/>
      <c r="T117" s="88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149</v>
      </c>
      <c r="AU117" s="19" t="s">
        <v>82</v>
      </c>
    </row>
    <row r="118" s="2" customFormat="1">
      <c r="A118" s="40"/>
      <c r="B118" s="41"/>
      <c r="C118" s="42"/>
      <c r="D118" s="254" t="s">
        <v>159</v>
      </c>
      <c r="E118" s="42"/>
      <c r="F118" s="255" t="s">
        <v>187</v>
      </c>
      <c r="G118" s="42"/>
      <c r="H118" s="42"/>
      <c r="I118" s="230"/>
      <c r="J118" s="42"/>
      <c r="K118" s="42"/>
      <c r="L118" s="46"/>
      <c r="M118" s="231"/>
      <c r="N118" s="232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159</v>
      </c>
      <c r="AU118" s="19" t="s">
        <v>82</v>
      </c>
    </row>
    <row r="119" s="13" customFormat="1">
      <c r="A119" s="13"/>
      <c r="B119" s="233"/>
      <c r="C119" s="234"/>
      <c r="D119" s="228" t="s">
        <v>151</v>
      </c>
      <c r="E119" s="235" t="s">
        <v>19</v>
      </c>
      <c r="F119" s="236" t="s">
        <v>152</v>
      </c>
      <c r="G119" s="234"/>
      <c r="H119" s="235" t="s">
        <v>19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151</v>
      </c>
      <c r="AU119" s="242" t="s">
        <v>82</v>
      </c>
      <c r="AV119" s="13" t="s">
        <v>80</v>
      </c>
      <c r="AW119" s="13" t="s">
        <v>35</v>
      </c>
      <c r="AX119" s="13" t="s">
        <v>73</v>
      </c>
      <c r="AY119" s="242" t="s">
        <v>141</v>
      </c>
    </row>
    <row r="120" s="14" customFormat="1">
      <c r="A120" s="14"/>
      <c r="B120" s="243"/>
      <c r="C120" s="244"/>
      <c r="D120" s="228" t="s">
        <v>151</v>
      </c>
      <c r="E120" s="245" t="s">
        <v>19</v>
      </c>
      <c r="F120" s="246" t="s">
        <v>188</v>
      </c>
      <c r="G120" s="244"/>
      <c r="H120" s="247">
        <v>2.1600000000000001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151</v>
      </c>
      <c r="AU120" s="253" t="s">
        <v>82</v>
      </c>
      <c r="AV120" s="14" t="s">
        <v>82</v>
      </c>
      <c r="AW120" s="14" t="s">
        <v>35</v>
      </c>
      <c r="AX120" s="14" t="s">
        <v>73</v>
      </c>
      <c r="AY120" s="253" t="s">
        <v>141</v>
      </c>
    </row>
    <row r="121" s="14" customFormat="1">
      <c r="A121" s="14"/>
      <c r="B121" s="243"/>
      <c r="C121" s="244"/>
      <c r="D121" s="228" t="s">
        <v>151</v>
      </c>
      <c r="E121" s="245" t="s">
        <v>19</v>
      </c>
      <c r="F121" s="246" t="s">
        <v>189</v>
      </c>
      <c r="G121" s="244"/>
      <c r="H121" s="247">
        <v>2.3999999999999999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151</v>
      </c>
      <c r="AU121" s="253" t="s">
        <v>82</v>
      </c>
      <c r="AV121" s="14" t="s">
        <v>82</v>
      </c>
      <c r="AW121" s="14" t="s">
        <v>35</v>
      </c>
      <c r="AX121" s="14" t="s">
        <v>73</v>
      </c>
      <c r="AY121" s="253" t="s">
        <v>141</v>
      </c>
    </row>
    <row r="122" s="15" customFormat="1">
      <c r="A122" s="15"/>
      <c r="B122" s="266"/>
      <c r="C122" s="267"/>
      <c r="D122" s="228" t="s">
        <v>151</v>
      </c>
      <c r="E122" s="268" t="s">
        <v>19</v>
      </c>
      <c r="F122" s="269" t="s">
        <v>190</v>
      </c>
      <c r="G122" s="267"/>
      <c r="H122" s="270">
        <v>4.5599999999999996</v>
      </c>
      <c r="I122" s="271"/>
      <c r="J122" s="267"/>
      <c r="K122" s="267"/>
      <c r="L122" s="272"/>
      <c r="M122" s="273"/>
      <c r="N122" s="274"/>
      <c r="O122" s="274"/>
      <c r="P122" s="274"/>
      <c r="Q122" s="274"/>
      <c r="R122" s="274"/>
      <c r="S122" s="274"/>
      <c r="T122" s="27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6" t="s">
        <v>151</v>
      </c>
      <c r="AU122" s="276" t="s">
        <v>82</v>
      </c>
      <c r="AV122" s="15" t="s">
        <v>147</v>
      </c>
      <c r="AW122" s="15" t="s">
        <v>35</v>
      </c>
      <c r="AX122" s="15" t="s">
        <v>80</v>
      </c>
      <c r="AY122" s="276" t="s">
        <v>141</v>
      </c>
    </row>
    <row r="123" s="2" customFormat="1" ht="37.8" customHeight="1">
      <c r="A123" s="40"/>
      <c r="B123" s="41"/>
      <c r="C123" s="215" t="s">
        <v>191</v>
      </c>
      <c r="D123" s="215" t="s">
        <v>143</v>
      </c>
      <c r="E123" s="216" t="s">
        <v>192</v>
      </c>
      <c r="F123" s="217" t="s">
        <v>193</v>
      </c>
      <c r="G123" s="218" t="s">
        <v>184</v>
      </c>
      <c r="H123" s="219">
        <v>4.5599999999999996</v>
      </c>
      <c r="I123" s="220"/>
      <c r="J123" s="221">
        <f>ROUND(I123*H123,2)</f>
        <v>0</v>
      </c>
      <c r="K123" s="217" t="s">
        <v>19</v>
      </c>
      <c r="L123" s="46"/>
      <c r="M123" s="222" t="s">
        <v>19</v>
      </c>
      <c r="N123" s="223" t="s">
        <v>46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1.8999999999999999</v>
      </c>
      <c r="T123" s="225">
        <f>S123*H123</f>
        <v>8.6639999999999997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147</v>
      </c>
      <c r="AT123" s="226" t="s">
        <v>143</v>
      </c>
      <c r="AU123" s="226" t="s">
        <v>82</v>
      </c>
      <c r="AY123" s="19" t="s">
        <v>141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147</v>
      </c>
      <c r="BK123" s="227">
        <f>ROUND(I123*H123,2)</f>
        <v>0</v>
      </c>
      <c r="BL123" s="19" t="s">
        <v>147</v>
      </c>
      <c r="BM123" s="226" t="s">
        <v>194</v>
      </c>
    </row>
    <row r="124" s="2" customFormat="1">
      <c r="A124" s="40"/>
      <c r="B124" s="41"/>
      <c r="C124" s="42"/>
      <c r="D124" s="228" t="s">
        <v>149</v>
      </c>
      <c r="E124" s="42"/>
      <c r="F124" s="229" t="s">
        <v>195</v>
      </c>
      <c r="G124" s="42"/>
      <c r="H124" s="42"/>
      <c r="I124" s="230"/>
      <c r="J124" s="42"/>
      <c r="K124" s="42"/>
      <c r="L124" s="46"/>
      <c r="M124" s="231"/>
      <c r="N124" s="232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149</v>
      </c>
      <c r="AU124" s="19" t="s">
        <v>82</v>
      </c>
    </row>
    <row r="125" s="14" customFormat="1">
      <c r="A125" s="14"/>
      <c r="B125" s="243"/>
      <c r="C125" s="244"/>
      <c r="D125" s="228" t="s">
        <v>151</v>
      </c>
      <c r="E125" s="245" t="s">
        <v>19</v>
      </c>
      <c r="F125" s="246" t="s">
        <v>196</v>
      </c>
      <c r="G125" s="244"/>
      <c r="H125" s="247">
        <v>4.5599999999999996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151</v>
      </c>
      <c r="AU125" s="253" t="s">
        <v>82</v>
      </c>
      <c r="AV125" s="14" t="s">
        <v>82</v>
      </c>
      <c r="AW125" s="14" t="s">
        <v>35</v>
      </c>
      <c r="AX125" s="14" t="s">
        <v>80</v>
      </c>
      <c r="AY125" s="253" t="s">
        <v>141</v>
      </c>
    </row>
    <row r="126" s="2" customFormat="1" ht="24.15" customHeight="1">
      <c r="A126" s="40"/>
      <c r="B126" s="41"/>
      <c r="C126" s="215" t="s">
        <v>172</v>
      </c>
      <c r="D126" s="215" t="s">
        <v>143</v>
      </c>
      <c r="E126" s="216" t="s">
        <v>197</v>
      </c>
      <c r="F126" s="217" t="s">
        <v>198</v>
      </c>
      <c r="G126" s="218" t="s">
        <v>184</v>
      </c>
      <c r="H126" s="219">
        <v>15.045</v>
      </c>
      <c r="I126" s="220"/>
      <c r="J126" s="221">
        <f>ROUND(I126*H126,2)</f>
        <v>0</v>
      </c>
      <c r="K126" s="217" t="s">
        <v>156</v>
      </c>
      <c r="L126" s="46"/>
      <c r="M126" s="222" t="s">
        <v>19</v>
      </c>
      <c r="N126" s="223" t="s">
        <v>46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147</v>
      </c>
      <c r="AT126" s="226" t="s">
        <v>143</v>
      </c>
      <c r="AU126" s="226" t="s">
        <v>82</v>
      </c>
      <c r="AY126" s="19" t="s">
        <v>141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147</v>
      </c>
      <c r="BK126" s="227">
        <f>ROUND(I126*H126,2)</f>
        <v>0</v>
      </c>
      <c r="BL126" s="19" t="s">
        <v>147</v>
      </c>
      <c r="BM126" s="226" t="s">
        <v>199</v>
      </c>
    </row>
    <row r="127" s="2" customFormat="1">
      <c r="A127" s="40"/>
      <c r="B127" s="41"/>
      <c r="C127" s="42"/>
      <c r="D127" s="228" t="s">
        <v>149</v>
      </c>
      <c r="E127" s="42"/>
      <c r="F127" s="229" t="s">
        <v>200</v>
      </c>
      <c r="G127" s="42"/>
      <c r="H127" s="42"/>
      <c r="I127" s="230"/>
      <c r="J127" s="42"/>
      <c r="K127" s="42"/>
      <c r="L127" s="46"/>
      <c r="M127" s="231"/>
      <c r="N127" s="232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149</v>
      </c>
      <c r="AU127" s="19" t="s">
        <v>82</v>
      </c>
    </row>
    <row r="128" s="2" customFormat="1">
      <c r="A128" s="40"/>
      <c r="B128" s="41"/>
      <c r="C128" s="42"/>
      <c r="D128" s="254" t="s">
        <v>159</v>
      </c>
      <c r="E128" s="42"/>
      <c r="F128" s="255" t="s">
        <v>201</v>
      </c>
      <c r="G128" s="42"/>
      <c r="H128" s="42"/>
      <c r="I128" s="230"/>
      <c r="J128" s="42"/>
      <c r="K128" s="42"/>
      <c r="L128" s="46"/>
      <c r="M128" s="231"/>
      <c r="N128" s="232"/>
      <c r="O128" s="87"/>
      <c r="P128" s="87"/>
      <c r="Q128" s="87"/>
      <c r="R128" s="87"/>
      <c r="S128" s="87"/>
      <c r="T128" s="88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159</v>
      </c>
      <c r="AU128" s="19" t="s">
        <v>82</v>
      </c>
    </row>
    <row r="129" s="14" customFormat="1">
      <c r="A129" s="14"/>
      <c r="B129" s="243"/>
      <c r="C129" s="244"/>
      <c r="D129" s="228" t="s">
        <v>151</v>
      </c>
      <c r="E129" s="245" t="s">
        <v>19</v>
      </c>
      <c r="F129" s="246" t="s">
        <v>202</v>
      </c>
      <c r="G129" s="244"/>
      <c r="H129" s="247">
        <v>15.045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151</v>
      </c>
      <c r="AU129" s="253" t="s">
        <v>82</v>
      </c>
      <c r="AV129" s="14" t="s">
        <v>82</v>
      </c>
      <c r="AW129" s="14" t="s">
        <v>35</v>
      </c>
      <c r="AX129" s="14" t="s">
        <v>80</v>
      </c>
      <c r="AY129" s="253" t="s">
        <v>141</v>
      </c>
    </row>
    <row r="130" s="2" customFormat="1" ht="33" customHeight="1">
      <c r="A130" s="40"/>
      <c r="B130" s="41"/>
      <c r="C130" s="215" t="s">
        <v>203</v>
      </c>
      <c r="D130" s="215" t="s">
        <v>143</v>
      </c>
      <c r="E130" s="216" t="s">
        <v>204</v>
      </c>
      <c r="F130" s="217" t="s">
        <v>205</v>
      </c>
      <c r="G130" s="218" t="s">
        <v>184</v>
      </c>
      <c r="H130" s="219">
        <v>15.045</v>
      </c>
      <c r="I130" s="220"/>
      <c r="J130" s="221">
        <f>ROUND(I130*H130,2)</f>
        <v>0</v>
      </c>
      <c r="K130" s="217" t="s">
        <v>156</v>
      </c>
      <c r="L130" s="46"/>
      <c r="M130" s="222" t="s">
        <v>19</v>
      </c>
      <c r="N130" s="223" t="s">
        <v>46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147</v>
      </c>
      <c r="AT130" s="226" t="s">
        <v>143</v>
      </c>
      <c r="AU130" s="226" t="s">
        <v>82</v>
      </c>
      <c r="AY130" s="19" t="s">
        <v>141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147</v>
      </c>
      <c r="BK130" s="227">
        <f>ROUND(I130*H130,2)</f>
        <v>0</v>
      </c>
      <c r="BL130" s="19" t="s">
        <v>147</v>
      </c>
      <c r="BM130" s="226" t="s">
        <v>206</v>
      </c>
    </row>
    <row r="131" s="2" customFormat="1">
      <c r="A131" s="40"/>
      <c r="B131" s="41"/>
      <c r="C131" s="42"/>
      <c r="D131" s="228" t="s">
        <v>149</v>
      </c>
      <c r="E131" s="42"/>
      <c r="F131" s="229" t="s">
        <v>207</v>
      </c>
      <c r="G131" s="42"/>
      <c r="H131" s="42"/>
      <c r="I131" s="230"/>
      <c r="J131" s="42"/>
      <c r="K131" s="42"/>
      <c r="L131" s="46"/>
      <c r="M131" s="231"/>
      <c r="N131" s="232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149</v>
      </c>
      <c r="AU131" s="19" t="s">
        <v>82</v>
      </c>
    </row>
    <row r="132" s="2" customFormat="1">
      <c r="A132" s="40"/>
      <c r="B132" s="41"/>
      <c r="C132" s="42"/>
      <c r="D132" s="254" t="s">
        <v>159</v>
      </c>
      <c r="E132" s="42"/>
      <c r="F132" s="255" t="s">
        <v>208</v>
      </c>
      <c r="G132" s="42"/>
      <c r="H132" s="42"/>
      <c r="I132" s="230"/>
      <c r="J132" s="42"/>
      <c r="K132" s="42"/>
      <c r="L132" s="46"/>
      <c r="M132" s="231"/>
      <c r="N132" s="232"/>
      <c r="O132" s="87"/>
      <c r="P132" s="87"/>
      <c r="Q132" s="87"/>
      <c r="R132" s="87"/>
      <c r="S132" s="87"/>
      <c r="T132" s="88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159</v>
      </c>
      <c r="AU132" s="19" t="s">
        <v>82</v>
      </c>
    </row>
    <row r="133" s="2" customFormat="1" ht="33" customHeight="1">
      <c r="A133" s="40"/>
      <c r="B133" s="41"/>
      <c r="C133" s="215" t="s">
        <v>209</v>
      </c>
      <c r="D133" s="215" t="s">
        <v>143</v>
      </c>
      <c r="E133" s="216" t="s">
        <v>210</v>
      </c>
      <c r="F133" s="217" t="s">
        <v>211</v>
      </c>
      <c r="G133" s="218" t="s">
        <v>184</v>
      </c>
      <c r="H133" s="219">
        <v>3.7799999999999998</v>
      </c>
      <c r="I133" s="220"/>
      <c r="J133" s="221">
        <f>ROUND(I133*H133,2)</f>
        <v>0</v>
      </c>
      <c r="K133" s="217" t="s">
        <v>156</v>
      </c>
      <c r="L133" s="46"/>
      <c r="M133" s="222" t="s">
        <v>19</v>
      </c>
      <c r="N133" s="223" t="s">
        <v>46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147</v>
      </c>
      <c r="AT133" s="226" t="s">
        <v>143</v>
      </c>
      <c r="AU133" s="226" t="s">
        <v>82</v>
      </c>
      <c r="AY133" s="19" t="s">
        <v>141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147</v>
      </c>
      <c r="BK133" s="227">
        <f>ROUND(I133*H133,2)</f>
        <v>0</v>
      </c>
      <c r="BL133" s="19" t="s">
        <v>147</v>
      </c>
      <c r="BM133" s="226" t="s">
        <v>212</v>
      </c>
    </row>
    <row r="134" s="2" customFormat="1">
      <c r="A134" s="40"/>
      <c r="B134" s="41"/>
      <c r="C134" s="42"/>
      <c r="D134" s="228" t="s">
        <v>149</v>
      </c>
      <c r="E134" s="42"/>
      <c r="F134" s="229" t="s">
        <v>213</v>
      </c>
      <c r="G134" s="42"/>
      <c r="H134" s="42"/>
      <c r="I134" s="230"/>
      <c r="J134" s="42"/>
      <c r="K134" s="42"/>
      <c r="L134" s="46"/>
      <c r="M134" s="231"/>
      <c r="N134" s="232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149</v>
      </c>
      <c r="AU134" s="19" t="s">
        <v>82</v>
      </c>
    </row>
    <row r="135" s="2" customFormat="1">
      <c r="A135" s="40"/>
      <c r="B135" s="41"/>
      <c r="C135" s="42"/>
      <c r="D135" s="254" t="s">
        <v>159</v>
      </c>
      <c r="E135" s="42"/>
      <c r="F135" s="255" t="s">
        <v>214</v>
      </c>
      <c r="G135" s="42"/>
      <c r="H135" s="42"/>
      <c r="I135" s="230"/>
      <c r="J135" s="42"/>
      <c r="K135" s="42"/>
      <c r="L135" s="46"/>
      <c r="M135" s="231"/>
      <c r="N135" s="232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159</v>
      </c>
      <c r="AU135" s="19" t="s">
        <v>82</v>
      </c>
    </row>
    <row r="136" s="13" customFormat="1">
      <c r="A136" s="13"/>
      <c r="B136" s="233"/>
      <c r="C136" s="234"/>
      <c r="D136" s="228" t="s">
        <v>151</v>
      </c>
      <c r="E136" s="235" t="s">
        <v>19</v>
      </c>
      <c r="F136" s="236" t="s">
        <v>152</v>
      </c>
      <c r="G136" s="234"/>
      <c r="H136" s="235" t="s">
        <v>19</v>
      </c>
      <c r="I136" s="237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151</v>
      </c>
      <c r="AU136" s="242" t="s">
        <v>82</v>
      </c>
      <c r="AV136" s="13" t="s">
        <v>80</v>
      </c>
      <c r="AW136" s="13" t="s">
        <v>35</v>
      </c>
      <c r="AX136" s="13" t="s">
        <v>73</v>
      </c>
      <c r="AY136" s="242" t="s">
        <v>141</v>
      </c>
    </row>
    <row r="137" s="14" customFormat="1">
      <c r="A137" s="14"/>
      <c r="B137" s="243"/>
      <c r="C137" s="244"/>
      <c r="D137" s="228" t="s">
        <v>151</v>
      </c>
      <c r="E137" s="245" t="s">
        <v>19</v>
      </c>
      <c r="F137" s="246" t="s">
        <v>215</v>
      </c>
      <c r="G137" s="244"/>
      <c r="H137" s="247">
        <v>3.7799999999999998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151</v>
      </c>
      <c r="AU137" s="253" t="s">
        <v>82</v>
      </c>
      <c r="AV137" s="14" t="s">
        <v>82</v>
      </c>
      <c r="AW137" s="14" t="s">
        <v>35</v>
      </c>
      <c r="AX137" s="14" t="s">
        <v>80</v>
      </c>
      <c r="AY137" s="253" t="s">
        <v>141</v>
      </c>
    </row>
    <row r="138" s="2" customFormat="1" ht="33" customHeight="1">
      <c r="A138" s="40"/>
      <c r="B138" s="41"/>
      <c r="C138" s="215" t="s">
        <v>216</v>
      </c>
      <c r="D138" s="215" t="s">
        <v>143</v>
      </c>
      <c r="E138" s="216" t="s">
        <v>217</v>
      </c>
      <c r="F138" s="217" t="s">
        <v>218</v>
      </c>
      <c r="G138" s="218" t="s">
        <v>184</v>
      </c>
      <c r="H138" s="219">
        <v>55</v>
      </c>
      <c r="I138" s="220"/>
      <c r="J138" s="221">
        <f>ROUND(I138*H138,2)</f>
        <v>0</v>
      </c>
      <c r="K138" s="217" t="s">
        <v>156</v>
      </c>
      <c r="L138" s="46"/>
      <c r="M138" s="222" t="s">
        <v>19</v>
      </c>
      <c r="N138" s="223" t="s">
        <v>46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147</v>
      </c>
      <c r="AT138" s="226" t="s">
        <v>143</v>
      </c>
      <c r="AU138" s="226" t="s">
        <v>82</v>
      </c>
      <c r="AY138" s="19" t="s">
        <v>141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147</v>
      </c>
      <c r="BK138" s="227">
        <f>ROUND(I138*H138,2)</f>
        <v>0</v>
      </c>
      <c r="BL138" s="19" t="s">
        <v>147</v>
      </c>
      <c r="BM138" s="226" t="s">
        <v>219</v>
      </c>
    </row>
    <row r="139" s="2" customFormat="1">
      <c r="A139" s="40"/>
      <c r="B139" s="41"/>
      <c r="C139" s="42"/>
      <c r="D139" s="228" t="s">
        <v>149</v>
      </c>
      <c r="E139" s="42"/>
      <c r="F139" s="229" t="s">
        <v>220</v>
      </c>
      <c r="G139" s="42"/>
      <c r="H139" s="42"/>
      <c r="I139" s="230"/>
      <c r="J139" s="42"/>
      <c r="K139" s="42"/>
      <c r="L139" s="46"/>
      <c r="M139" s="231"/>
      <c r="N139" s="232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149</v>
      </c>
      <c r="AU139" s="19" t="s">
        <v>82</v>
      </c>
    </row>
    <row r="140" s="2" customFormat="1">
      <c r="A140" s="40"/>
      <c r="B140" s="41"/>
      <c r="C140" s="42"/>
      <c r="D140" s="254" t="s">
        <v>159</v>
      </c>
      <c r="E140" s="42"/>
      <c r="F140" s="255" t="s">
        <v>221</v>
      </c>
      <c r="G140" s="42"/>
      <c r="H140" s="42"/>
      <c r="I140" s="230"/>
      <c r="J140" s="42"/>
      <c r="K140" s="42"/>
      <c r="L140" s="46"/>
      <c r="M140" s="231"/>
      <c r="N140" s="232"/>
      <c r="O140" s="87"/>
      <c r="P140" s="87"/>
      <c r="Q140" s="87"/>
      <c r="R140" s="87"/>
      <c r="S140" s="87"/>
      <c r="T140" s="88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159</v>
      </c>
      <c r="AU140" s="19" t="s">
        <v>82</v>
      </c>
    </row>
    <row r="141" s="13" customFormat="1">
      <c r="A141" s="13"/>
      <c r="B141" s="233"/>
      <c r="C141" s="234"/>
      <c r="D141" s="228" t="s">
        <v>151</v>
      </c>
      <c r="E141" s="235" t="s">
        <v>19</v>
      </c>
      <c r="F141" s="236" t="s">
        <v>152</v>
      </c>
      <c r="G141" s="234"/>
      <c r="H141" s="235" t="s">
        <v>19</v>
      </c>
      <c r="I141" s="237"/>
      <c r="J141" s="234"/>
      <c r="K141" s="234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151</v>
      </c>
      <c r="AU141" s="242" t="s">
        <v>82</v>
      </c>
      <c r="AV141" s="13" t="s">
        <v>80</v>
      </c>
      <c r="AW141" s="13" t="s">
        <v>35</v>
      </c>
      <c r="AX141" s="13" t="s">
        <v>73</v>
      </c>
      <c r="AY141" s="242" t="s">
        <v>141</v>
      </c>
    </row>
    <row r="142" s="14" customFormat="1">
      <c r="A142" s="14"/>
      <c r="B142" s="243"/>
      <c r="C142" s="244"/>
      <c r="D142" s="228" t="s">
        <v>151</v>
      </c>
      <c r="E142" s="245" t="s">
        <v>19</v>
      </c>
      <c r="F142" s="246" t="s">
        <v>222</v>
      </c>
      <c r="G142" s="244"/>
      <c r="H142" s="247">
        <v>55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151</v>
      </c>
      <c r="AU142" s="253" t="s">
        <v>82</v>
      </c>
      <c r="AV142" s="14" t="s">
        <v>82</v>
      </c>
      <c r="AW142" s="14" t="s">
        <v>35</v>
      </c>
      <c r="AX142" s="14" t="s">
        <v>80</v>
      </c>
      <c r="AY142" s="253" t="s">
        <v>141</v>
      </c>
    </row>
    <row r="143" s="2" customFormat="1" ht="24.15" customHeight="1">
      <c r="A143" s="40"/>
      <c r="B143" s="41"/>
      <c r="C143" s="215" t="s">
        <v>8</v>
      </c>
      <c r="D143" s="215" t="s">
        <v>143</v>
      </c>
      <c r="E143" s="216" t="s">
        <v>223</v>
      </c>
      <c r="F143" s="217" t="s">
        <v>224</v>
      </c>
      <c r="G143" s="218" t="s">
        <v>184</v>
      </c>
      <c r="H143" s="219">
        <v>33</v>
      </c>
      <c r="I143" s="220"/>
      <c r="J143" s="221">
        <f>ROUND(I143*H143,2)</f>
        <v>0</v>
      </c>
      <c r="K143" s="217" t="s">
        <v>19</v>
      </c>
      <c r="L143" s="46"/>
      <c r="M143" s="222" t="s">
        <v>19</v>
      </c>
      <c r="N143" s="223" t="s">
        <v>46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147</v>
      </c>
      <c r="AT143" s="226" t="s">
        <v>143</v>
      </c>
      <c r="AU143" s="226" t="s">
        <v>82</v>
      </c>
      <c r="AY143" s="19" t="s">
        <v>141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147</v>
      </c>
      <c r="BK143" s="227">
        <f>ROUND(I143*H143,2)</f>
        <v>0</v>
      </c>
      <c r="BL143" s="19" t="s">
        <v>147</v>
      </c>
      <c r="BM143" s="226" t="s">
        <v>225</v>
      </c>
    </row>
    <row r="144" s="2" customFormat="1">
      <c r="A144" s="40"/>
      <c r="B144" s="41"/>
      <c r="C144" s="42"/>
      <c r="D144" s="228" t="s">
        <v>149</v>
      </c>
      <c r="E144" s="42"/>
      <c r="F144" s="229" t="s">
        <v>226</v>
      </c>
      <c r="G144" s="42"/>
      <c r="H144" s="42"/>
      <c r="I144" s="230"/>
      <c r="J144" s="42"/>
      <c r="K144" s="42"/>
      <c r="L144" s="46"/>
      <c r="M144" s="231"/>
      <c r="N144" s="232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149</v>
      </c>
      <c r="AU144" s="19" t="s">
        <v>82</v>
      </c>
    </row>
    <row r="145" s="2" customFormat="1">
      <c r="A145" s="40"/>
      <c r="B145" s="41"/>
      <c r="C145" s="42"/>
      <c r="D145" s="228" t="s">
        <v>227</v>
      </c>
      <c r="E145" s="42"/>
      <c r="F145" s="277" t="s">
        <v>228</v>
      </c>
      <c r="G145" s="42"/>
      <c r="H145" s="42"/>
      <c r="I145" s="230"/>
      <c r="J145" s="42"/>
      <c r="K145" s="42"/>
      <c r="L145" s="46"/>
      <c r="M145" s="231"/>
      <c r="N145" s="232"/>
      <c r="O145" s="87"/>
      <c r="P145" s="87"/>
      <c r="Q145" s="87"/>
      <c r="R145" s="87"/>
      <c r="S145" s="87"/>
      <c r="T145" s="88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227</v>
      </c>
      <c r="AU145" s="19" t="s">
        <v>82</v>
      </c>
    </row>
    <row r="146" s="13" customFormat="1">
      <c r="A146" s="13"/>
      <c r="B146" s="233"/>
      <c r="C146" s="234"/>
      <c r="D146" s="228" t="s">
        <v>151</v>
      </c>
      <c r="E146" s="235" t="s">
        <v>19</v>
      </c>
      <c r="F146" s="236" t="s">
        <v>152</v>
      </c>
      <c r="G146" s="234"/>
      <c r="H146" s="235" t="s">
        <v>19</v>
      </c>
      <c r="I146" s="237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151</v>
      </c>
      <c r="AU146" s="242" t="s">
        <v>82</v>
      </c>
      <c r="AV146" s="13" t="s">
        <v>80</v>
      </c>
      <c r="AW146" s="13" t="s">
        <v>35</v>
      </c>
      <c r="AX146" s="13" t="s">
        <v>73</v>
      </c>
      <c r="AY146" s="242" t="s">
        <v>141</v>
      </c>
    </row>
    <row r="147" s="14" customFormat="1">
      <c r="A147" s="14"/>
      <c r="B147" s="243"/>
      <c r="C147" s="244"/>
      <c r="D147" s="228" t="s">
        <v>151</v>
      </c>
      <c r="E147" s="245" t="s">
        <v>19</v>
      </c>
      <c r="F147" s="246" t="s">
        <v>229</v>
      </c>
      <c r="G147" s="244"/>
      <c r="H147" s="247">
        <v>33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151</v>
      </c>
      <c r="AU147" s="253" t="s">
        <v>82</v>
      </c>
      <c r="AV147" s="14" t="s">
        <v>82</v>
      </c>
      <c r="AW147" s="14" t="s">
        <v>35</v>
      </c>
      <c r="AX147" s="14" t="s">
        <v>80</v>
      </c>
      <c r="AY147" s="253" t="s">
        <v>141</v>
      </c>
    </row>
    <row r="148" s="2" customFormat="1" ht="37.8" customHeight="1">
      <c r="A148" s="40"/>
      <c r="B148" s="41"/>
      <c r="C148" s="215" t="s">
        <v>230</v>
      </c>
      <c r="D148" s="215" t="s">
        <v>143</v>
      </c>
      <c r="E148" s="216" t="s">
        <v>231</v>
      </c>
      <c r="F148" s="217" t="s">
        <v>232</v>
      </c>
      <c r="G148" s="218" t="s">
        <v>184</v>
      </c>
      <c r="H148" s="219">
        <v>51.560000000000002</v>
      </c>
      <c r="I148" s="220"/>
      <c r="J148" s="221">
        <f>ROUND(I148*H148,2)</f>
        <v>0</v>
      </c>
      <c r="K148" s="217" t="s">
        <v>156</v>
      </c>
      <c r="L148" s="46"/>
      <c r="M148" s="222" t="s">
        <v>19</v>
      </c>
      <c r="N148" s="223" t="s">
        <v>46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147</v>
      </c>
      <c r="AT148" s="226" t="s">
        <v>143</v>
      </c>
      <c r="AU148" s="226" t="s">
        <v>82</v>
      </c>
      <c r="AY148" s="19" t="s">
        <v>141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147</v>
      </c>
      <c r="BK148" s="227">
        <f>ROUND(I148*H148,2)</f>
        <v>0</v>
      </c>
      <c r="BL148" s="19" t="s">
        <v>147</v>
      </c>
      <c r="BM148" s="226" t="s">
        <v>233</v>
      </c>
    </row>
    <row r="149" s="2" customFormat="1">
      <c r="A149" s="40"/>
      <c r="B149" s="41"/>
      <c r="C149" s="42"/>
      <c r="D149" s="228" t="s">
        <v>149</v>
      </c>
      <c r="E149" s="42"/>
      <c r="F149" s="229" t="s">
        <v>234</v>
      </c>
      <c r="G149" s="42"/>
      <c r="H149" s="42"/>
      <c r="I149" s="230"/>
      <c r="J149" s="42"/>
      <c r="K149" s="42"/>
      <c r="L149" s="46"/>
      <c r="M149" s="231"/>
      <c r="N149" s="232"/>
      <c r="O149" s="87"/>
      <c r="P149" s="87"/>
      <c r="Q149" s="87"/>
      <c r="R149" s="87"/>
      <c r="S149" s="87"/>
      <c r="T149" s="88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149</v>
      </c>
      <c r="AU149" s="19" t="s">
        <v>82</v>
      </c>
    </row>
    <row r="150" s="2" customFormat="1">
      <c r="A150" s="40"/>
      <c r="B150" s="41"/>
      <c r="C150" s="42"/>
      <c r="D150" s="254" t="s">
        <v>159</v>
      </c>
      <c r="E150" s="42"/>
      <c r="F150" s="255" t="s">
        <v>235</v>
      </c>
      <c r="G150" s="42"/>
      <c r="H150" s="42"/>
      <c r="I150" s="230"/>
      <c r="J150" s="42"/>
      <c r="K150" s="42"/>
      <c r="L150" s="46"/>
      <c r="M150" s="231"/>
      <c r="N150" s="232"/>
      <c r="O150" s="87"/>
      <c r="P150" s="87"/>
      <c r="Q150" s="87"/>
      <c r="R150" s="87"/>
      <c r="S150" s="87"/>
      <c r="T150" s="88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159</v>
      </c>
      <c r="AU150" s="19" t="s">
        <v>82</v>
      </c>
    </row>
    <row r="151" s="13" customFormat="1">
      <c r="A151" s="13"/>
      <c r="B151" s="233"/>
      <c r="C151" s="234"/>
      <c r="D151" s="228" t="s">
        <v>151</v>
      </c>
      <c r="E151" s="235" t="s">
        <v>19</v>
      </c>
      <c r="F151" s="236" t="s">
        <v>236</v>
      </c>
      <c r="G151" s="234"/>
      <c r="H151" s="235" t="s">
        <v>19</v>
      </c>
      <c r="I151" s="237"/>
      <c r="J151" s="234"/>
      <c r="K151" s="234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151</v>
      </c>
      <c r="AU151" s="242" t="s">
        <v>82</v>
      </c>
      <c r="AV151" s="13" t="s">
        <v>80</v>
      </c>
      <c r="AW151" s="13" t="s">
        <v>35</v>
      </c>
      <c r="AX151" s="13" t="s">
        <v>73</v>
      </c>
      <c r="AY151" s="242" t="s">
        <v>141</v>
      </c>
    </row>
    <row r="152" s="13" customFormat="1">
      <c r="A152" s="13"/>
      <c r="B152" s="233"/>
      <c r="C152" s="234"/>
      <c r="D152" s="228" t="s">
        <v>151</v>
      </c>
      <c r="E152" s="235" t="s">
        <v>19</v>
      </c>
      <c r="F152" s="236" t="s">
        <v>152</v>
      </c>
      <c r="G152" s="234"/>
      <c r="H152" s="235" t="s">
        <v>19</v>
      </c>
      <c r="I152" s="237"/>
      <c r="J152" s="234"/>
      <c r="K152" s="234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151</v>
      </c>
      <c r="AU152" s="242" t="s">
        <v>82</v>
      </c>
      <c r="AV152" s="13" t="s">
        <v>80</v>
      </c>
      <c r="AW152" s="13" t="s">
        <v>35</v>
      </c>
      <c r="AX152" s="13" t="s">
        <v>73</v>
      </c>
      <c r="AY152" s="242" t="s">
        <v>141</v>
      </c>
    </row>
    <row r="153" s="14" customFormat="1">
      <c r="A153" s="14"/>
      <c r="B153" s="243"/>
      <c r="C153" s="244"/>
      <c r="D153" s="228" t="s">
        <v>151</v>
      </c>
      <c r="E153" s="245" t="s">
        <v>19</v>
      </c>
      <c r="F153" s="246" t="s">
        <v>237</v>
      </c>
      <c r="G153" s="244"/>
      <c r="H153" s="247">
        <v>44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151</v>
      </c>
      <c r="AU153" s="253" t="s">
        <v>82</v>
      </c>
      <c r="AV153" s="14" t="s">
        <v>82</v>
      </c>
      <c r="AW153" s="14" t="s">
        <v>35</v>
      </c>
      <c r="AX153" s="14" t="s">
        <v>73</v>
      </c>
      <c r="AY153" s="253" t="s">
        <v>141</v>
      </c>
    </row>
    <row r="154" s="14" customFormat="1">
      <c r="A154" s="14"/>
      <c r="B154" s="243"/>
      <c r="C154" s="244"/>
      <c r="D154" s="228" t="s">
        <v>151</v>
      </c>
      <c r="E154" s="245" t="s">
        <v>19</v>
      </c>
      <c r="F154" s="246" t="s">
        <v>238</v>
      </c>
      <c r="G154" s="244"/>
      <c r="H154" s="247">
        <v>7.5599999999999996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151</v>
      </c>
      <c r="AU154" s="253" t="s">
        <v>82</v>
      </c>
      <c r="AV154" s="14" t="s">
        <v>82</v>
      </c>
      <c r="AW154" s="14" t="s">
        <v>35</v>
      </c>
      <c r="AX154" s="14" t="s">
        <v>73</v>
      </c>
      <c r="AY154" s="253" t="s">
        <v>141</v>
      </c>
    </row>
    <row r="155" s="15" customFormat="1">
      <c r="A155" s="15"/>
      <c r="B155" s="266"/>
      <c r="C155" s="267"/>
      <c r="D155" s="228" t="s">
        <v>151</v>
      </c>
      <c r="E155" s="268" t="s">
        <v>19</v>
      </c>
      <c r="F155" s="269" t="s">
        <v>190</v>
      </c>
      <c r="G155" s="267"/>
      <c r="H155" s="270">
        <v>51.560000000000002</v>
      </c>
      <c r="I155" s="271"/>
      <c r="J155" s="267"/>
      <c r="K155" s="267"/>
      <c r="L155" s="272"/>
      <c r="M155" s="273"/>
      <c r="N155" s="274"/>
      <c r="O155" s="274"/>
      <c r="P155" s="274"/>
      <c r="Q155" s="274"/>
      <c r="R155" s="274"/>
      <c r="S155" s="274"/>
      <c r="T155" s="27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6" t="s">
        <v>151</v>
      </c>
      <c r="AU155" s="276" t="s">
        <v>82</v>
      </c>
      <c r="AV155" s="15" t="s">
        <v>147</v>
      </c>
      <c r="AW155" s="15" t="s">
        <v>35</v>
      </c>
      <c r="AX155" s="15" t="s">
        <v>80</v>
      </c>
      <c r="AY155" s="276" t="s">
        <v>141</v>
      </c>
    </row>
    <row r="156" s="2" customFormat="1" ht="24.15" customHeight="1">
      <c r="A156" s="40"/>
      <c r="B156" s="41"/>
      <c r="C156" s="215" t="s">
        <v>239</v>
      </c>
      <c r="D156" s="215" t="s">
        <v>143</v>
      </c>
      <c r="E156" s="216" t="s">
        <v>240</v>
      </c>
      <c r="F156" s="217" t="s">
        <v>241</v>
      </c>
      <c r="G156" s="218" t="s">
        <v>184</v>
      </c>
      <c r="H156" s="219">
        <v>25.780000000000001</v>
      </c>
      <c r="I156" s="220"/>
      <c r="J156" s="221">
        <f>ROUND(I156*H156,2)</f>
        <v>0</v>
      </c>
      <c r="K156" s="217" t="s">
        <v>156</v>
      </c>
      <c r="L156" s="46"/>
      <c r="M156" s="222" t="s">
        <v>19</v>
      </c>
      <c r="N156" s="223" t="s">
        <v>46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147</v>
      </c>
      <c r="AT156" s="226" t="s">
        <v>143</v>
      </c>
      <c r="AU156" s="226" t="s">
        <v>82</v>
      </c>
      <c r="AY156" s="19" t="s">
        <v>141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147</v>
      </c>
      <c r="BK156" s="227">
        <f>ROUND(I156*H156,2)</f>
        <v>0</v>
      </c>
      <c r="BL156" s="19" t="s">
        <v>147</v>
      </c>
      <c r="BM156" s="226" t="s">
        <v>242</v>
      </c>
    </row>
    <row r="157" s="2" customFormat="1">
      <c r="A157" s="40"/>
      <c r="B157" s="41"/>
      <c r="C157" s="42"/>
      <c r="D157" s="228" t="s">
        <v>149</v>
      </c>
      <c r="E157" s="42"/>
      <c r="F157" s="229" t="s">
        <v>243</v>
      </c>
      <c r="G157" s="42"/>
      <c r="H157" s="42"/>
      <c r="I157" s="230"/>
      <c r="J157" s="42"/>
      <c r="K157" s="42"/>
      <c r="L157" s="46"/>
      <c r="M157" s="231"/>
      <c r="N157" s="232"/>
      <c r="O157" s="87"/>
      <c r="P157" s="87"/>
      <c r="Q157" s="87"/>
      <c r="R157" s="87"/>
      <c r="S157" s="87"/>
      <c r="T157" s="88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149</v>
      </c>
      <c r="AU157" s="19" t="s">
        <v>82</v>
      </c>
    </row>
    <row r="158" s="2" customFormat="1">
      <c r="A158" s="40"/>
      <c r="B158" s="41"/>
      <c r="C158" s="42"/>
      <c r="D158" s="254" t="s">
        <v>159</v>
      </c>
      <c r="E158" s="42"/>
      <c r="F158" s="255" t="s">
        <v>244</v>
      </c>
      <c r="G158" s="42"/>
      <c r="H158" s="42"/>
      <c r="I158" s="230"/>
      <c r="J158" s="42"/>
      <c r="K158" s="42"/>
      <c r="L158" s="46"/>
      <c r="M158" s="231"/>
      <c r="N158" s="232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159</v>
      </c>
      <c r="AU158" s="19" t="s">
        <v>82</v>
      </c>
    </row>
    <row r="159" s="13" customFormat="1">
      <c r="A159" s="13"/>
      <c r="B159" s="233"/>
      <c r="C159" s="234"/>
      <c r="D159" s="228" t="s">
        <v>151</v>
      </c>
      <c r="E159" s="235" t="s">
        <v>19</v>
      </c>
      <c r="F159" s="236" t="s">
        <v>245</v>
      </c>
      <c r="G159" s="234"/>
      <c r="H159" s="235" t="s">
        <v>19</v>
      </c>
      <c r="I159" s="237"/>
      <c r="J159" s="234"/>
      <c r="K159" s="234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151</v>
      </c>
      <c r="AU159" s="242" t="s">
        <v>82</v>
      </c>
      <c r="AV159" s="13" t="s">
        <v>80</v>
      </c>
      <c r="AW159" s="13" t="s">
        <v>35</v>
      </c>
      <c r="AX159" s="13" t="s">
        <v>73</v>
      </c>
      <c r="AY159" s="242" t="s">
        <v>141</v>
      </c>
    </row>
    <row r="160" s="14" customFormat="1">
      <c r="A160" s="14"/>
      <c r="B160" s="243"/>
      <c r="C160" s="244"/>
      <c r="D160" s="228" t="s">
        <v>151</v>
      </c>
      <c r="E160" s="245" t="s">
        <v>19</v>
      </c>
      <c r="F160" s="246" t="s">
        <v>246</v>
      </c>
      <c r="G160" s="244"/>
      <c r="H160" s="247">
        <v>22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151</v>
      </c>
      <c r="AU160" s="253" t="s">
        <v>82</v>
      </c>
      <c r="AV160" s="14" t="s">
        <v>82</v>
      </c>
      <c r="AW160" s="14" t="s">
        <v>35</v>
      </c>
      <c r="AX160" s="14" t="s">
        <v>73</v>
      </c>
      <c r="AY160" s="253" t="s">
        <v>141</v>
      </c>
    </row>
    <row r="161" s="14" customFormat="1">
      <c r="A161" s="14"/>
      <c r="B161" s="243"/>
      <c r="C161" s="244"/>
      <c r="D161" s="228" t="s">
        <v>151</v>
      </c>
      <c r="E161" s="245" t="s">
        <v>19</v>
      </c>
      <c r="F161" s="246" t="s">
        <v>247</v>
      </c>
      <c r="G161" s="244"/>
      <c r="H161" s="247">
        <v>3.7799999999999998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151</v>
      </c>
      <c r="AU161" s="253" t="s">
        <v>82</v>
      </c>
      <c r="AV161" s="14" t="s">
        <v>82</v>
      </c>
      <c r="AW161" s="14" t="s">
        <v>35</v>
      </c>
      <c r="AX161" s="14" t="s">
        <v>73</v>
      </c>
      <c r="AY161" s="253" t="s">
        <v>141</v>
      </c>
    </row>
    <row r="162" s="15" customFormat="1">
      <c r="A162" s="15"/>
      <c r="B162" s="266"/>
      <c r="C162" s="267"/>
      <c r="D162" s="228" t="s">
        <v>151</v>
      </c>
      <c r="E162" s="268" t="s">
        <v>19</v>
      </c>
      <c r="F162" s="269" t="s">
        <v>190</v>
      </c>
      <c r="G162" s="267"/>
      <c r="H162" s="270">
        <v>25.780000000000001</v>
      </c>
      <c r="I162" s="271"/>
      <c r="J162" s="267"/>
      <c r="K162" s="267"/>
      <c r="L162" s="272"/>
      <c r="M162" s="273"/>
      <c r="N162" s="274"/>
      <c r="O162" s="274"/>
      <c r="P162" s="274"/>
      <c r="Q162" s="274"/>
      <c r="R162" s="274"/>
      <c r="S162" s="274"/>
      <c r="T162" s="27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6" t="s">
        <v>151</v>
      </c>
      <c r="AU162" s="276" t="s">
        <v>82</v>
      </c>
      <c r="AV162" s="15" t="s">
        <v>147</v>
      </c>
      <c r="AW162" s="15" t="s">
        <v>35</v>
      </c>
      <c r="AX162" s="15" t="s">
        <v>80</v>
      </c>
      <c r="AY162" s="276" t="s">
        <v>141</v>
      </c>
    </row>
    <row r="163" s="2" customFormat="1" ht="24.15" customHeight="1">
      <c r="A163" s="40"/>
      <c r="B163" s="41"/>
      <c r="C163" s="215" t="s">
        <v>248</v>
      </c>
      <c r="D163" s="215" t="s">
        <v>143</v>
      </c>
      <c r="E163" s="216" t="s">
        <v>249</v>
      </c>
      <c r="F163" s="217" t="s">
        <v>250</v>
      </c>
      <c r="G163" s="218" t="s">
        <v>251</v>
      </c>
      <c r="H163" s="219">
        <v>1</v>
      </c>
      <c r="I163" s="220"/>
      <c r="J163" s="221">
        <f>ROUND(I163*H163,2)</f>
        <v>0</v>
      </c>
      <c r="K163" s="217" t="s">
        <v>156</v>
      </c>
      <c r="L163" s="46"/>
      <c r="M163" s="222" t="s">
        <v>19</v>
      </c>
      <c r="N163" s="223" t="s">
        <v>46</v>
      </c>
      <c r="O163" s="87"/>
      <c r="P163" s="224">
        <f>O163*H163</f>
        <v>0</v>
      </c>
      <c r="Q163" s="224">
        <v>0.053999999999999999</v>
      </c>
      <c r="R163" s="224">
        <f>Q163*H163</f>
        <v>0.053999999999999999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147</v>
      </c>
      <c r="AT163" s="226" t="s">
        <v>143</v>
      </c>
      <c r="AU163" s="226" t="s">
        <v>82</v>
      </c>
      <c r="AY163" s="19" t="s">
        <v>141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147</v>
      </c>
      <c r="BK163" s="227">
        <f>ROUND(I163*H163,2)</f>
        <v>0</v>
      </c>
      <c r="BL163" s="19" t="s">
        <v>147</v>
      </c>
      <c r="BM163" s="226" t="s">
        <v>252</v>
      </c>
    </row>
    <row r="164" s="2" customFormat="1">
      <c r="A164" s="40"/>
      <c r="B164" s="41"/>
      <c r="C164" s="42"/>
      <c r="D164" s="228" t="s">
        <v>149</v>
      </c>
      <c r="E164" s="42"/>
      <c r="F164" s="229" t="s">
        <v>250</v>
      </c>
      <c r="G164" s="42"/>
      <c r="H164" s="42"/>
      <c r="I164" s="230"/>
      <c r="J164" s="42"/>
      <c r="K164" s="42"/>
      <c r="L164" s="46"/>
      <c r="M164" s="231"/>
      <c r="N164" s="232"/>
      <c r="O164" s="87"/>
      <c r="P164" s="87"/>
      <c r="Q164" s="87"/>
      <c r="R164" s="87"/>
      <c r="S164" s="87"/>
      <c r="T164" s="88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149</v>
      </c>
      <c r="AU164" s="19" t="s">
        <v>82</v>
      </c>
    </row>
    <row r="165" s="2" customFormat="1">
      <c r="A165" s="40"/>
      <c r="B165" s="41"/>
      <c r="C165" s="42"/>
      <c r="D165" s="254" t="s">
        <v>159</v>
      </c>
      <c r="E165" s="42"/>
      <c r="F165" s="255" t="s">
        <v>253</v>
      </c>
      <c r="G165" s="42"/>
      <c r="H165" s="42"/>
      <c r="I165" s="230"/>
      <c r="J165" s="42"/>
      <c r="K165" s="42"/>
      <c r="L165" s="46"/>
      <c r="M165" s="231"/>
      <c r="N165" s="232"/>
      <c r="O165" s="87"/>
      <c r="P165" s="87"/>
      <c r="Q165" s="87"/>
      <c r="R165" s="87"/>
      <c r="S165" s="87"/>
      <c r="T165" s="88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159</v>
      </c>
      <c r="AU165" s="19" t="s">
        <v>82</v>
      </c>
    </row>
    <row r="166" s="13" customFormat="1">
      <c r="A166" s="13"/>
      <c r="B166" s="233"/>
      <c r="C166" s="234"/>
      <c r="D166" s="228" t="s">
        <v>151</v>
      </c>
      <c r="E166" s="235" t="s">
        <v>19</v>
      </c>
      <c r="F166" s="236" t="s">
        <v>254</v>
      </c>
      <c r="G166" s="234"/>
      <c r="H166" s="235" t="s">
        <v>19</v>
      </c>
      <c r="I166" s="237"/>
      <c r="J166" s="234"/>
      <c r="K166" s="234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151</v>
      </c>
      <c r="AU166" s="242" t="s">
        <v>82</v>
      </c>
      <c r="AV166" s="13" t="s">
        <v>80</v>
      </c>
      <c r="AW166" s="13" t="s">
        <v>35</v>
      </c>
      <c r="AX166" s="13" t="s">
        <v>73</v>
      </c>
      <c r="AY166" s="242" t="s">
        <v>141</v>
      </c>
    </row>
    <row r="167" s="14" customFormat="1">
      <c r="A167" s="14"/>
      <c r="B167" s="243"/>
      <c r="C167" s="244"/>
      <c r="D167" s="228" t="s">
        <v>151</v>
      </c>
      <c r="E167" s="245" t="s">
        <v>19</v>
      </c>
      <c r="F167" s="246" t="s">
        <v>80</v>
      </c>
      <c r="G167" s="244"/>
      <c r="H167" s="247">
        <v>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151</v>
      </c>
      <c r="AU167" s="253" t="s">
        <v>82</v>
      </c>
      <c r="AV167" s="14" t="s">
        <v>82</v>
      </c>
      <c r="AW167" s="14" t="s">
        <v>35</v>
      </c>
      <c r="AX167" s="14" t="s">
        <v>80</v>
      </c>
      <c r="AY167" s="253" t="s">
        <v>141</v>
      </c>
    </row>
    <row r="168" s="2" customFormat="1" ht="24.15" customHeight="1">
      <c r="A168" s="40"/>
      <c r="B168" s="41"/>
      <c r="C168" s="215" t="s">
        <v>255</v>
      </c>
      <c r="D168" s="215" t="s">
        <v>143</v>
      </c>
      <c r="E168" s="216" t="s">
        <v>256</v>
      </c>
      <c r="F168" s="217" t="s">
        <v>257</v>
      </c>
      <c r="G168" s="218" t="s">
        <v>184</v>
      </c>
      <c r="H168" s="219">
        <v>25.780000000000001</v>
      </c>
      <c r="I168" s="220"/>
      <c r="J168" s="221">
        <f>ROUND(I168*H168,2)</f>
        <v>0</v>
      </c>
      <c r="K168" s="217" t="s">
        <v>156</v>
      </c>
      <c r="L168" s="46"/>
      <c r="M168" s="222" t="s">
        <v>19</v>
      </c>
      <c r="N168" s="223" t="s">
        <v>46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147</v>
      </c>
      <c r="AT168" s="226" t="s">
        <v>143</v>
      </c>
      <c r="AU168" s="226" t="s">
        <v>82</v>
      </c>
      <c r="AY168" s="19" t="s">
        <v>141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147</v>
      </c>
      <c r="BK168" s="227">
        <f>ROUND(I168*H168,2)</f>
        <v>0</v>
      </c>
      <c r="BL168" s="19" t="s">
        <v>147</v>
      </c>
      <c r="BM168" s="226" t="s">
        <v>258</v>
      </c>
    </row>
    <row r="169" s="2" customFormat="1">
      <c r="A169" s="40"/>
      <c r="B169" s="41"/>
      <c r="C169" s="42"/>
      <c r="D169" s="228" t="s">
        <v>149</v>
      </c>
      <c r="E169" s="42"/>
      <c r="F169" s="229" t="s">
        <v>259</v>
      </c>
      <c r="G169" s="42"/>
      <c r="H169" s="42"/>
      <c r="I169" s="230"/>
      <c r="J169" s="42"/>
      <c r="K169" s="42"/>
      <c r="L169" s="46"/>
      <c r="M169" s="231"/>
      <c r="N169" s="232"/>
      <c r="O169" s="87"/>
      <c r="P169" s="87"/>
      <c r="Q169" s="87"/>
      <c r="R169" s="87"/>
      <c r="S169" s="87"/>
      <c r="T169" s="88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149</v>
      </c>
      <c r="AU169" s="19" t="s">
        <v>82</v>
      </c>
    </row>
    <row r="170" s="2" customFormat="1">
      <c r="A170" s="40"/>
      <c r="B170" s="41"/>
      <c r="C170" s="42"/>
      <c r="D170" s="254" t="s">
        <v>159</v>
      </c>
      <c r="E170" s="42"/>
      <c r="F170" s="255" t="s">
        <v>260</v>
      </c>
      <c r="G170" s="42"/>
      <c r="H170" s="42"/>
      <c r="I170" s="230"/>
      <c r="J170" s="42"/>
      <c r="K170" s="42"/>
      <c r="L170" s="46"/>
      <c r="M170" s="231"/>
      <c r="N170" s="232"/>
      <c r="O170" s="87"/>
      <c r="P170" s="87"/>
      <c r="Q170" s="87"/>
      <c r="R170" s="87"/>
      <c r="S170" s="87"/>
      <c r="T170" s="88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159</v>
      </c>
      <c r="AU170" s="19" t="s">
        <v>82</v>
      </c>
    </row>
    <row r="171" s="13" customFormat="1">
      <c r="A171" s="13"/>
      <c r="B171" s="233"/>
      <c r="C171" s="234"/>
      <c r="D171" s="228" t="s">
        <v>151</v>
      </c>
      <c r="E171" s="235" t="s">
        <v>19</v>
      </c>
      <c r="F171" s="236" t="s">
        <v>152</v>
      </c>
      <c r="G171" s="234"/>
      <c r="H171" s="235" t="s">
        <v>19</v>
      </c>
      <c r="I171" s="237"/>
      <c r="J171" s="234"/>
      <c r="K171" s="234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151</v>
      </c>
      <c r="AU171" s="242" t="s">
        <v>82</v>
      </c>
      <c r="AV171" s="13" t="s">
        <v>80</v>
      </c>
      <c r="AW171" s="13" t="s">
        <v>35</v>
      </c>
      <c r="AX171" s="13" t="s">
        <v>73</v>
      </c>
      <c r="AY171" s="242" t="s">
        <v>141</v>
      </c>
    </row>
    <row r="172" s="14" customFormat="1">
      <c r="A172" s="14"/>
      <c r="B172" s="243"/>
      <c r="C172" s="244"/>
      <c r="D172" s="228" t="s">
        <v>151</v>
      </c>
      <c r="E172" s="245" t="s">
        <v>19</v>
      </c>
      <c r="F172" s="246" t="s">
        <v>246</v>
      </c>
      <c r="G172" s="244"/>
      <c r="H172" s="247">
        <v>22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151</v>
      </c>
      <c r="AU172" s="253" t="s">
        <v>82</v>
      </c>
      <c r="AV172" s="14" t="s">
        <v>82</v>
      </c>
      <c r="AW172" s="14" t="s">
        <v>35</v>
      </c>
      <c r="AX172" s="14" t="s">
        <v>73</v>
      </c>
      <c r="AY172" s="253" t="s">
        <v>141</v>
      </c>
    </row>
    <row r="173" s="14" customFormat="1">
      <c r="A173" s="14"/>
      <c r="B173" s="243"/>
      <c r="C173" s="244"/>
      <c r="D173" s="228" t="s">
        <v>151</v>
      </c>
      <c r="E173" s="245" t="s">
        <v>19</v>
      </c>
      <c r="F173" s="246" t="s">
        <v>247</v>
      </c>
      <c r="G173" s="244"/>
      <c r="H173" s="247">
        <v>3.7799999999999998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151</v>
      </c>
      <c r="AU173" s="253" t="s">
        <v>82</v>
      </c>
      <c r="AV173" s="14" t="s">
        <v>82</v>
      </c>
      <c r="AW173" s="14" t="s">
        <v>35</v>
      </c>
      <c r="AX173" s="14" t="s">
        <v>73</v>
      </c>
      <c r="AY173" s="253" t="s">
        <v>141</v>
      </c>
    </row>
    <row r="174" s="15" customFormat="1">
      <c r="A174" s="15"/>
      <c r="B174" s="266"/>
      <c r="C174" s="267"/>
      <c r="D174" s="228" t="s">
        <v>151</v>
      </c>
      <c r="E174" s="268" t="s">
        <v>19</v>
      </c>
      <c r="F174" s="269" t="s">
        <v>190</v>
      </c>
      <c r="G174" s="267"/>
      <c r="H174" s="270">
        <v>25.780000000000001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6" t="s">
        <v>151</v>
      </c>
      <c r="AU174" s="276" t="s">
        <v>82</v>
      </c>
      <c r="AV174" s="15" t="s">
        <v>147</v>
      </c>
      <c r="AW174" s="15" t="s">
        <v>35</v>
      </c>
      <c r="AX174" s="15" t="s">
        <v>80</v>
      </c>
      <c r="AY174" s="276" t="s">
        <v>141</v>
      </c>
    </row>
    <row r="175" s="2" customFormat="1" ht="16.5" customHeight="1">
      <c r="A175" s="40"/>
      <c r="B175" s="41"/>
      <c r="C175" s="215" t="s">
        <v>261</v>
      </c>
      <c r="D175" s="215" t="s">
        <v>143</v>
      </c>
      <c r="E175" s="216" t="s">
        <v>262</v>
      </c>
      <c r="F175" s="217" t="s">
        <v>263</v>
      </c>
      <c r="G175" s="218" t="s">
        <v>184</v>
      </c>
      <c r="H175" s="219">
        <v>55</v>
      </c>
      <c r="I175" s="220"/>
      <c r="J175" s="221">
        <f>ROUND(I175*H175,2)</f>
        <v>0</v>
      </c>
      <c r="K175" s="217" t="s">
        <v>156</v>
      </c>
      <c r="L175" s="46"/>
      <c r="M175" s="222" t="s">
        <v>19</v>
      </c>
      <c r="N175" s="223" t="s">
        <v>46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147</v>
      </c>
      <c r="AT175" s="226" t="s">
        <v>143</v>
      </c>
      <c r="AU175" s="226" t="s">
        <v>82</v>
      </c>
      <c r="AY175" s="19" t="s">
        <v>141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147</v>
      </c>
      <c r="BK175" s="227">
        <f>ROUND(I175*H175,2)</f>
        <v>0</v>
      </c>
      <c r="BL175" s="19" t="s">
        <v>147</v>
      </c>
      <c r="BM175" s="226" t="s">
        <v>264</v>
      </c>
    </row>
    <row r="176" s="2" customFormat="1">
      <c r="A176" s="40"/>
      <c r="B176" s="41"/>
      <c r="C176" s="42"/>
      <c r="D176" s="228" t="s">
        <v>149</v>
      </c>
      <c r="E176" s="42"/>
      <c r="F176" s="229" t="s">
        <v>265</v>
      </c>
      <c r="G176" s="42"/>
      <c r="H176" s="42"/>
      <c r="I176" s="230"/>
      <c r="J176" s="42"/>
      <c r="K176" s="42"/>
      <c r="L176" s="46"/>
      <c r="M176" s="231"/>
      <c r="N176" s="232"/>
      <c r="O176" s="87"/>
      <c r="P176" s="87"/>
      <c r="Q176" s="87"/>
      <c r="R176" s="87"/>
      <c r="S176" s="87"/>
      <c r="T176" s="88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149</v>
      </c>
      <c r="AU176" s="19" t="s">
        <v>82</v>
      </c>
    </row>
    <row r="177" s="2" customFormat="1">
      <c r="A177" s="40"/>
      <c r="B177" s="41"/>
      <c r="C177" s="42"/>
      <c r="D177" s="254" t="s">
        <v>159</v>
      </c>
      <c r="E177" s="42"/>
      <c r="F177" s="255" t="s">
        <v>266</v>
      </c>
      <c r="G177" s="42"/>
      <c r="H177" s="42"/>
      <c r="I177" s="230"/>
      <c r="J177" s="42"/>
      <c r="K177" s="42"/>
      <c r="L177" s="46"/>
      <c r="M177" s="231"/>
      <c r="N177" s="232"/>
      <c r="O177" s="87"/>
      <c r="P177" s="87"/>
      <c r="Q177" s="87"/>
      <c r="R177" s="87"/>
      <c r="S177" s="87"/>
      <c r="T177" s="88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159</v>
      </c>
      <c r="AU177" s="19" t="s">
        <v>82</v>
      </c>
    </row>
    <row r="178" s="2" customFormat="1" ht="24.15" customHeight="1">
      <c r="A178" s="40"/>
      <c r="B178" s="41"/>
      <c r="C178" s="215" t="s">
        <v>267</v>
      </c>
      <c r="D178" s="215" t="s">
        <v>143</v>
      </c>
      <c r="E178" s="216" t="s">
        <v>268</v>
      </c>
      <c r="F178" s="217" t="s">
        <v>269</v>
      </c>
      <c r="G178" s="218" t="s">
        <v>146</v>
      </c>
      <c r="H178" s="219">
        <v>151</v>
      </c>
      <c r="I178" s="220"/>
      <c r="J178" s="221">
        <f>ROUND(I178*H178,2)</f>
        <v>0</v>
      </c>
      <c r="K178" s="217" t="s">
        <v>156</v>
      </c>
      <c r="L178" s="46"/>
      <c r="M178" s="222" t="s">
        <v>19</v>
      </c>
      <c r="N178" s="223" t="s">
        <v>46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</v>
      </c>
      <c r="T178" s="225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147</v>
      </c>
      <c r="AT178" s="226" t="s">
        <v>143</v>
      </c>
      <c r="AU178" s="226" t="s">
        <v>82</v>
      </c>
      <c r="AY178" s="19" t="s">
        <v>141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147</v>
      </c>
      <c r="BK178" s="227">
        <f>ROUND(I178*H178,2)</f>
        <v>0</v>
      </c>
      <c r="BL178" s="19" t="s">
        <v>147</v>
      </c>
      <c r="BM178" s="226" t="s">
        <v>270</v>
      </c>
    </row>
    <row r="179" s="2" customFormat="1">
      <c r="A179" s="40"/>
      <c r="B179" s="41"/>
      <c r="C179" s="42"/>
      <c r="D179" s="228" t="s">
        <v>149</v>
      </c>
      <c r="E179" s="42"/>
      <c r="F179" s="229" t="s">
        <v>271</v>
      </c>
      <c r="G179" s="42"/>
      <c r="H179" s="42"/>
      <c r="I179" s="230"/>
      <c r="J179" s="42"/>
      <c r="K179" s="42"/>
      <c r="L179" s="46"/>
      <c r="M179" s="231"/>
      <c r="N179" s="232"/>
      <c r="O179" s="87"/>
      <c r="P179" s="87"/>
      <c r="Q179" s="87"/>
      <c r="R179" s="87"/>
      <c r="S179" s="87"/>
      <c r="T179" s="88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149</v>
      </c>
      <c r="AU179" s="19" t="s">
        <v>82</v>
      </c>
    </row>
    <row r="180" s="2" customFormat="1">
      <c r="A180" s="40"/>
      <c r="B180" s="41"/>
      <c r="C180" s="42"/>
      <c r="D180" s="254" t="s">
        <v>159</v>
      </c>
      <c r="E180" s="42"/>
      <c r="F180" s="255" t="s">
        <v>272</v>
      </c>
      <c r="G180" s="42"/>
      <c r="H180" s="42"/>
      <c r="I180" s="230"/>
      <c r="J180" s="42"/>
      <c r="K180" s="42"/>
      <c r="L180" s="46"/>
      <c r="M180" s="231"/>
      <c r="N180" s="232"/>
      <c r="O180" s="87"/>
      <c r="P180" s="87"/>
      <c r="Q180" s="87"/>
      <c r="R180" s="87"/>
      <c r="S180" s="87"/>
      <c r="T180" s="88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159</v>
      </c>
      <c r="AU180" s="19" t="s">
        <v>82</v>
      </c>
    </row>
    <row r="181" s="13" customFormat="1">
      <c r="A181" s="13"/>
      <c r="B181" s="233"/>
      <c r="C181" s="234"/>
      <c r="D181" s="228" t="s">
        <v>151</v>
      </c>
      <c r="E181" s="235" t="s">
        <v>19</v>
      </c>
      <c r="F181" s="236" t="s">
        <v>152</v>
      </c>
      <c r="G181" s="234"/>
      <c r="H181" s="235" t="s">
        <v>19</v>
      </c>
      <c r="I181" s="237"/>
      <c r="J181" s="234"/>
      <c r="K181" s="234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151</v>
      </c>
      <c r="AU181" s="242" t="s">
        <v>82</v>
      </c>
      <c r="AV181" s="13" t="s">
        <v>80</v>
      </c>
      <c r="AW181" s="13" t="s">
        <v>35</v>
      </c>
      <c r="AX181" s="13" t="s">
        <v>73</v>
      </c>
      <c r="AY181" s="242" t="s">
        <v>141</v>
      </c>
    </row>
    <row r="182" s="14" customFormat="1">
      <c r="A182" s="14"/>
      <c r="B182" s="243"/>
      <c r="C182" s="244"/>
      <c r="D182" s="228" t="s">
        <v>151</v>
      </c>
      <c r="E182" s="245" t="s">
        <v>19</v>
      </c>
      <c r="F182" s="246" t="s">
        <v>273</v>
      </c>
      <c r="G182" s="244"/>
      <c r="H182" s="247">
        <v>151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151</v>
      </c>
      <c r="AU182" s="253" t="s">
        <v>82</v>
      </c>
      <c r="AV182" s="14" t="s">
        <v>82</v>
      </c>
      <c r="AW182" s="14" t="s">
        <v>35</v>
      </c>
      <c r="AX182" s="14" t="s">
        <v>80</v>
      </c>
      <c r="AY182" s="253" t="s">
        <v>141</v>
      </c>
    </row>
    <row r="183" s="12" customFormat="1" ht="22.8" customHeight="1">
      <c r="A183" s="12"/>
      <c r="B183" s="199"/>
      <c r="C183" s="200"/>
      <c r="D183" s="201" t="s">
        <v>72</v>
      </c>
      <c r="E183" s="213" t="s">
        <v>162</v>
      </c>
      <c r="F183" s="213" t="s">
        <v>274</v>
      </c>
      <c r="G183" s="200"/>
      <c r="H183" s="200"/>
      <c r="I183" s="203"/>
      <c r="J183" s="214">
        <f>BK183</f>
        <v>0</v>
      </c>
      <c r="K183" s="200"/>
      <c r="L183" s="205"/>
      <c r="M183" s="206"/>
      <c r="N183" s="207"/>
      <c r="O183" s="207"/>
      <c r="P183" s="208">
        <f>SUM(P184:P215)</f>
        <v>0</v>
      </c>
      <c r="Q183" s="207"/>
      <c r="R183" s="208">
        <f>SUM(R184:R215)</f>
        <v>150.79957880000001</v>
      </c>
      <c r="S183" s="207"/>
      <c r="T183" s="209">
        <f>SUM(T184:T215)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0" t="s">
        <v>80</v>
      </c>
      <c r="AT183" s="211" t="s">
        <v>72</v>
      </c>
      <c r="AU183" s="211" t="s">
        <v>80</v>
      </c>
      <c r="AY183" s="210" t="s">
        <v>141</v>
      </c>
      <c r="BK183" s="212">
        <f>SUM(BK184:BK215)</f>
        <v>0</v>
      </c>
    </row>
    <row r="184" s="2" customFormat="1" ht="24.15" customHeight="1">
      <c r="A184" s="40"/>
      <c r="B184" s="41"/>
      <c r="C184" s="215" t="s">
        <v>275</v>
      </c>
      <c r="D184" s="215" t="s">
        <v>143</v>
      </c>
      <c r="E184" s="216" t="s">
        <v>276</v>
      </c>
      <c r="F184" s="217" t="s">
        <v>277</v>
      </c>
      <c r="G184" s="218" t="s">
        <v>184</v>
      </c>
      <c r="H184" s="219">
        <v>10.484999999999999</v>
      </c>
      <c r="I184" s="220"/>
      <c r="J184" s="221">
        <f>ROUND(I184*H184,2)</f>
        <v>0</v>
      </c>
      <c r="K184" s="217" t="s">
        <v>156</v>
      </c>
      <c r="L184" s="46"/>
      <c r="M184" s="222" t="s">
        <v>19</v>
      </c>
      <c r="N184" s="223" t="s">
        <v>46</v>
      </c>
      <c r="O184" s="87"/>
      <c r="P184" s="224">
        <f>O184*H184</f>
        <v>0</v>
      </c>
      <c r="Q184" s="224">
        <v>1.1011200000000001</v>
      </c>
      <c r="R184" s="224">
        <f>Q184*H184</f>
        <v>11.5452432</v>
      </c>
      <c r="S184" s="224">
        <v>0</v>
      </c>
      <c r="T184" s="225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26" t="s">
        <v>147</v>
      </c>
      <c r="AT184" s="226" t="s">
        <v>143</v>
      </c>
      <c r="AU184" s="226" t="s">
        <v>82</v>
      </c>
      <c r="AY184" s="19" t="s">
        <v>141</v>
      </c>
      <c r="BE184" s="227">
        <f>IF(N184="základní",J184,0)</f>
        <v>0</v>
      </c>
      <c r="BF184" s="227">
        <f>IF(N184="snížená",J184,0)</f>
        <v>0</v>
      </c>
      <c r="BG184" s="227">
        <f>IF(N184="zákl. přenesená",J184,0)</f>
        <v>0</v>
      </c>
      <c r="BH184" s="227">
        <f>IF(N184="sníž. přenesená",J184,0)</f>
        <v>0</v>
      </c>
      <c r="BI184" s="227">
        <f>IF(N184="nulová",J184,0)</f>
        <v>0</v>
      </c>
      <c r="BJ184" s="19" t="s">
        <v>147</v>
      </c>
      <c r="BK184" s="227">
        <f>ROUND(I184*H184,2)</f>
        <v>0</v>
      </c>
      <c r="BL184" s="19" t="s">
        <v>147</v>
      </c>
      <c r="BM184" s="226" t="s">
        <v>278</v>
      </c>
    </row>
    <row r="185" s="2" customFormat="1">
      <c r="A185" s="40"/>
      <c r="B185" s="41"/>
      <c r="C185" s="42"/>
      <c r="D185" s="228" t="s">
        <v>149</v>
      </c>
      <c r="E185" s="42"/>
      <c r="F185" s="229" t="s">
        <v>279</v>
      </c>
      <c r="G185" s="42"/>
      <c r="H185" s="42"/>
      <c r="I185" s="230"/>
      <c r="J185" s="42"/>
      <c r="K185" s="42"/>
      <c r="L185" s="46"/>
      <c r="M185" s="231"/>
      <c r="N185" s="232"/>
      <c r="O185" s="87"/>
      <c r="P185" s="87"/>
      <c r="Q185" s="87"/>
      <c r="R185" s="87"/>
      <c r="S185" s="87"/>
      <c r="T185" s="88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149</v>
      </c>
      <c r="AU185" s="19" t="s">
        <v>82</v>
      </c>
    </row>
    <row r="186" s="2" customFormat="1">
      <c r="A186" s="40"/>
      <c r="B186" s="41"/>
      <c r="C186" s="42"/>
      <c r="D186" s="254" t="s">
        <v>159</v>
      </c>
      <c r="E186" s="42"/>
      <c r="F186" s="255" t="s">
        <v>280</v>
      </c>
      <c r="G186" s="42"/>
      <c r="H186" s="42"/>
      <c r="I186" s="230"/>
      <c r="J186" s="42"/>
      <c r="K186" s="42"/>
      <c r="L186" s="46"/>
      <c r="M186" s="231"/>
      <c r="N186" s="232"/>
      <c r="O186" s="87"/>
      <c r="P186" s="87"/>
      <c r="Q186" s="87"/>
      <c r="R186" s="87"/>
      <c r="S186" s="87"/>
      <c r="T186" s="88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159</v>
      </c>
      <c r="AU186" s="19" t="s">
        <v>82</v>
      </c>
    </row>
    <row r="187" s="13" customFormat="1">
      <c r="A187" s="13"/>
      <c r="B187" s="233"/>
      <c r="C187" s="234"/>
      <c r="D187" s="228" t="s">
        <v>151</v>
      </c>
      <c r="E187" s="235" t="s">
        <v>19</v>
      </c>
      <c r="F187" s="236" t="s">
        <v>152</v>
      </c>
      <c r="G187" s="234"/>
      <c r="H187" s="235" t="s">
        <v>19</v>
      </c>
      <c r="I187" s="237"/>
      <c r="J187" s="234"/>
      <c r="K187" s="234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151</v>
      </c>
      <c r="AU187" s="242" t="s">
        <v>82</v>
      </c>
      <c r="AV187" s="13" t="s">
        <v>80</v>
      </c>
      <c r="AW187" s="13" t="s">
        <v>35</v>
      </c>
      <c r="AX187" s="13" t="s">
        <v>73</v>
      </c>
      <c r="AY187" s="242" t="s">
        <v>141</v>
      </c>
    </row>
    <row r="188" s="14" customFormat="1">
      <c r="A188" s="14"/>
      <c r="B188" s="243"/>
      <c r="C188" s="244"/>
      <c r="D188" s="228" t="s">
        <v>151</v>
      </c>
      <c r="E188" s="245" t="s">
        <v>19</v>
      </c>
      <c r="F188" s="246" t="s">
        <v>281</v>
      </c>
      <c r="G188" s="244"/>
      <c r="H188" s="247">
        <v>10.484999999999999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151</v>
      </c>
      <c r="AU188" s="253" t="s">
        <v>82</v>
      </c>
      <c r="AV188" s="14" t="s">
        <v>82</v>
      </c>
      <c r="AW188" s="14" t="s">
        <v>35</v>
      </c>
      <c r="AX188" s="14" t="s">
        <v>80</v>
      </c>
      <c r="AY188" s="253" t="s">
        <v>141</v>
      </c>
    </row>
    <row r="189" s="2" customFormat="1" ht="16.5" customHeight="1">
      <c r="A189" s="40"/>
      <c r="B189" s="41"/>
      <c r="C189" s="256" t="s">
        <v>282</v>
      </c>
      <c r="D189" s="256" t="s">
        <v>168</v>
      </c>
      <c r="E189" s="257" t="s">
        <v>283</v>
      </c>
      <c r="F189" s="258" t="s">
        <v>284</v>
      </c>
      <c r="G189" s="259" t="s">
        <v>285</v>
      </c>
      <c r="H189" s="260">
        <v>10.066000000000001</v>
      </c>
      <c r="I189" s="261"/>
      <c r="J189" s="262">
        <f>ROUND(I189*H189,2)</f>
        <v>0</v>
      </c>
      <c r="K189" s="258" t="s">
        <v>156</v>
      </c>
      <c r="L189" s="263"/>
      <c r="M189" s="264" t="s">
        <v>19</v>
      </c>
      <c r="N189" s="265" t="s">
        <v>46</v>
      </c>
      <c r="O189" s="87"/>
      <c r="P189" s="224">
        <f>O189*H189</f>
        <v>0</v>
      </c>
      <c r="Q189" s="224">
        <v>1</v>
      </c>
      <c r="R189" s="224">
        <f>Q189*H189</f>
        <v>10.066000000000001</v>
      </c>
      <c r="S189" s="224">
        <v>0</v>
      </c>
      <c r="T189" s="225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26" t="s">
        <v>172</v>
      </c>
      <c r="AT189" s="226" t="s">
        <v>168</v>
      </c>
      <c r="AU189" s="226" t="s">
        <v>82</v>
      </c>
      <c r="AY189" s="19" t="s">
        <v>141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19" t="s">
        <v>147</v>
      </c>
      <c r="BK189" s="227">
        <f>ROUND(I189*H189,2)</f>
        <v>0</v>
      </c>
      <c r="BL189" s="19" t="s">
        <v>147</v>
      </c>
      <c r="BM189" s="226" t="s">
        <v>286</v>
      </c>
    </row>
    <row r="190" s="2" customFormat="1">
      <c r="A190" s="40"/>
      <c r="B190" s="41"/>
      <c r="C190" s="42"/>
      <c r="D190" s="228" t="s">
        <v>149</v>
      </c>
      <c r="E190" s="42"/>
      <c r="F190" s="229" t="s">
        <v>284</v>
      </c>
      <c r="G190" s="42"/>
      <c r="H190" s="42"/>
      <c r="I190" s="230"/>
      <c r="J190" s="42"/>
      <c r="K190" s="42"/>
      <c r="L190" s="46"/>
      <c r="M190" s="231"/>
      <c r="N190" s="232"/>
      <c r="O190" s="87"/>
      <c r="P190" s="87"/>
      <c r="Q190" s="87"/>
      <c r="R190" s="87"/>
      <c r="S190" s="87"/>
      <c r="T190" s="88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149</v>
      </c>
      <c r="AU190" s="19" t="s">
        <v>82</v>
      </c>
    </row>
    <row r="191" s="13" customFormat="1">
      <c r="A191" s="13"/>
      <c r="B191" s="233"/>
      <c r="C191" s="234"/>
      <c r="D191" s="228" t="s">
        <v>151</v>
      </c>
      <c r="E191" s="235" t="s">
        <v>19</v>
      </c>
      <c r="F191" s="236" t="s">
        <v>287</v>
      </c>
      <c r="G191" s="234"/>
      <c r="H191" s="235" t="s">
        <v>19</v>
      </c>
      <c r="I191" s="237"/>
      <c r="J191" s="234"/>
      <c r="K191" s="234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151</v>
      </c>
      <c r="AU191" s="242" t="s">
        <v>82</v>
      </c>
      <c r="AV191" s="13" t="s">
        <v>80</v>
      </c>
      <c r="AW191" s="13" t="s">
        <v>35</v>
      </c>
      <c r="AX191" s="13" t="s">
        <v>73</v>
      </c>
      <c r="AY191" s="242" t="s">
        <v>141</v>
      </c>
    </row>
    <row r="192" s="14" customFormat="1">
      <c r="A192" s="14"/>
      <c r="B192" s="243"/>
      <c r="C192" s="244"/>
      <c r="D192" s="228" t="s">
        <v>151</v>
      </c>
      <c r="E192" s="245" t="s">
        <v>19</v>
      </c>
      <c r="F192" s="246" t="s">
        <v>288</v>
      </c>
      <c r="G192" s="244"/>
      <c r="H192" s="247">
        <v>10.066000000000001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151</v>
      </c>
      <c r="AU192" s="253" t="s">
        <v>82</v>
      </c>
      <c r="AV192" s="14" t="s">
        <v>82</v>
      </c>
      <c r="AW192" s="14" t="s">
        <v>35</v>
      </c>
      <c r="AX192" s="14" t="s">
        <v>80</v>
      </c>
      <c r="AY192" s="253" t="s">
        <v>141</v>
      </c>
    </row>
    <row r="193" s="2" customFormat="1" ht="37.8" customHeight="1">
      <c r="A193" s="40"/>
      <c r="B193" s="41"/>
      <c r="C193" s="215" t="s">
        <v>7</v>
      </c>
      <c r="D193" s="215" t="s">
        <v>143</v>
      </c>
      <c r="E193" s="216" t="s">
        <v>289</v>
      </c>
      <c r="F193" s="217" t="s">
        <v>290</v>
      </c>
      <c r="G193" s="218" t="s">
        <v>184</v>
      </c>
      <c r="H193" s="219">
        <v>0.47999999999999998</v>
      </c>
      <c r="I193" s="220"/>
      <c r="J193" s="221">
        <f>ROUND(I193*H193,2)</f>
        <v>0</v>
      </c>
      <c r="K193" s="217" t="s">
        <v>19</v>
      </c>
      <c r="L193" s="46"/>
      <c r="M193" s="222" t="s">
        <v>19</v>
      </c>
      <c r="N193" s="223" t="s">
        <v>46</v>
      </c>
      <c r="O193" s="87"/>
      <c r="P193" s="224">
        <f>O193*H193</f>
        <v>0</v>
      </c>
      <c r="Q193" s="224">
        <v>1.1011200000000001</v>
      </c>
      <c r="R193" s="224">
        <f>Q193*H193</f>
        <v>0.52853760000000005</v>
      </c>
      <c r="S193" s="224">
        <v>0</v>
      </c>
      <c r="T193" s="225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26" t="s">
        <v>147</v>
      </c>
      <c r="AT193" s="226" t="s">
        <v>143</v>
      </c>
      <c r="AU193" s="226" t="s">
        <v>82</v>
      </c>
      <c r="AY193" s="19" t="s">
        <v>141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19" t="s">
        <v>147</v>
      </c>
      <c r="BK193" s="227">
        <f>ROUND(I193*H193,2)</f>
        <v>0</v>
      </c>
      <c r="BL193" s="19" t="s">
        <v>147</v>
      </c>
      <c r="BM193" s="226" t="s">
        <v>291</v>
      </c>
    </row>
    <row r="194" s="2" customFormat="1">
      <c r="A194" s="40"/>
      <c r="B194" s="41"/>
      <c r="C194" s="42"/>
      <c r="D194" s="228" t="s">
        <v>149</v>
      </c>
      <c r="E194" s="42"/>
      <c r="F194" s="229" t="s">
        <v>292</v>
      </c>
      <c r="G194" s="42"/>
      <c r="H194" s="42"/>
      <c r="I194" s="230"/>
      <c r="J194" s="42"/>
      <c r="K194" s="42"/>
      <c r="L194" s="46"/>
      <c r="M194" s="231"/>
      <c r="N194" s="232"/>
      <c r="O194" s="87"/>
      <c r="P194" s="87"/>
      <c r="Q194" s="87"/>
      <c r="R194" s="87"/>
      <c r="S194" s="87"/>
      <c r="T194" s="88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149</v>
      </c>
      <c r="AU194" s="19" t="s">
        <v>82</v>
      </c>
    </row>
    <row r="195" s="13" customFormat="1">
      <c r="A195" s="13"/>
      <c r="B195" s="233"/>
      <c r="C195" s="234"/>
      <c r="D195" s="228" t="s">
        <v>151</v>
      </c>
      <c r="E195" s="235" t="s">
        <v>19</v>
      </c>
      <c r="F195" s="236" t="s">
        <v>152</v>
      </c>
      <c r="G195" s="234"/>
      <c r="H195" s="235" t="s">
        <v>19</v>
      </c>
      <c r="I195" s="237"/>
      <c r="J195" s="234"/>
      <c r="K195" s="234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151</v>
      </c>
      <c r="AU195" s="242" t="s">
        <v>82</v>
      </c>
      <c r="AV195" s="13" t="s">
        <v>80</v>
      </c>
      <c r="AW195" s="13" t="s">
        <v>35</v>
      </c>
      <c r="AX195" s="13" t="s">
        <v>73</v>
      </c>
      <c r="AY195" s="242" t="s">
        <v>141</v>
      </c>
    </row>
    <row r="196" s="14" customFormat="1">
      <c r="A196" s="14"/>
      <c r="B196" s="243"/>
      <c r="C196" s="244"/>
      <c r="D196" s="228" t="s">
        <v>151</v>
      </c>
      <c r="E196" s="245" t="s">
        <v>19</v>
      </c>
      <c r="F196" s="246" t="s">
        <v>293</v>
      </c>
      <c r="G196" s="244"/>
      <c r="H196" s="247">
        <v>0.47999999999999998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151</v>
      </c>
      <c r="AU196" s="253" t="s">
        <v>82</v>
      </c>
      <c r="AV196" s="14" t="s">
        <v>82</v>
      </c>
      <c r="AW196" s="14" t="s">
        <v>35</v>
      </c>
      <c r="AX196" s="14" t="s">
        <v>80</v>
      </c>
      <c r="AY196" s="253" t="s">
        <v>141</v>
      </c>
    </row>
    <row r="197" s="2" customFormat="1" ht="24.15" customHeight="1">
      <c r="A197" s="40"/>
      <c r="B197" s="41"/>
      <c r="C197" s="215" t="s">
        <v>294</v>
      </c>
      <c r="D197" s="215" t="s">
        <v>143</v>
      </c>
      <c r="E197" s="216" t="s">
        <v>295</v>
      </c>
      <c r="F197" s="217" t="s">
        <v>296</v>
      </c>
      <c r="G197" s="218" t="s">
        <v>184</v>
      </c>
      <c r="H197" s="219">
        <v>33.119999999999997</v>
      </c>
      <c r="I197" s="220"/>
      <c r="J197" s="221">
        <f>ROUND(I197*H197,2)</f>
        <v>0</v>
      </c>
      <c r="K197" s="217" t="s">
        <v>156</v>
      </c>
      <c r="L197" s="46"/>
      <c r="M197" s="222" t="s">
        <v>19</v>
      </c>
      <c r="N197" s="223" t="s">
        <v>46</v>
      </c>
      <c r="O197" s="87"/>
      <c r="P197" s="224">
        <f>O197*H197</f>
        <v>0</v>
      </c>
      <c r="Q197" s="224">
        <v>2.8967999999999998</v>
      </c>
      <c r="R197" s="224">
        <f>Q197*H197</f>
        <v>95.942015999999981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147</v>
      </c>
      <c r="AT197" s="226" t="s">
        <v>143</v>
      </c>
      <c r="AU197" s="226" t="s">
        <v>82</v>
      </c>
      <c r="AY197" s="19" t="s">
        <v>141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147</v>
      </c>
      <c r="BK197" s="227">
        <f>ROUND(I197*H197,2)</f>
        <v>0</v>
      </c>
      <c r="BL197" s="19" t="s">
        <v>147</v>
      </c>
      <c r="BM197" s="226" t="s">
        <v>297</v>
      </c>
    </row>
    <row r="198" s="2" customFormat="1">
      <c r="A198" s="40"/>
      <c r="B198" s="41"/>
      <c r="C198" s="42"/>
      <c r="D198" s="228" t="s">
        <v>149</v>
      </c>
      <c r="E198" s="42"/>
      <c r="F198" s="229" t="s">
        <v>298</v>
      </c>
      <c r="G198" s="42"/>
      <c r="H198" s="42"/>
      <c r="I198" s="230"/>
      <c r="J198" s="42"/>
      <c r="K198" s="42"/>
      <c r="L198" s="46"/>
      <c r="M198" s="231"/>
      <c r="N198" s="232"/>
      <c r="O198" s="87"/>
      <c r="P198" s="87"/>
      <c r="Q198" s="87"/>
      <c r="R198" s="87"/>
      <c r="S198" s="87"/>
      <c r="T198" s="88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149</v>
      </c>
      <c r="AU198" s="19" t="s">
        <v>82</v>
      </c>
    </row>
    <row r="199" s="2" customFormat="1">
      <c r="A199" s="40"/>
      <c r="B199" s="41"/>
      <c r="C199" s="42"/>
      <c r="D199" s="254" t="s">
        <v>159</v>
      </c>
      <c r="E199" s="42"/>
      <c r="F199" s="255" t="s">
        <v>299</v>
      </c>
      <c r="G199" s="42"/>
      <c r="H199" s="42"/>
      <c r="I199" s="230"/>
      <c r="J199" s="42"/>
      <c r="K199" s="42"/>
      <c r="L199" s="46"/>
      <c r="M199" s="231"/>
      <c r="N199" s="232"/>
      <c r="O199" s="87"/>
      <c r="P199" s="87"/>
      <c r="Q199" s="87"/>
      <c r="R199" s="87"/>
      <c r="S199" s="87"/>
      <c r="T199" s="88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159</v>
      </c>
      <c r="AU199" s="19" t="s">
        <v>82</v>
      </c>
    </row>
    <row r="200" s="13" customFormat="1">
      <c r="A200" s="13"/>
      <c r="B200" s="233"/>
      <c r="C200" s="234"/>
      <c r="D200" s="228" t="s">
        <v>151</v>
      </c>
      <c r="E200" s="235" t="s">
        <v>19</v>
      </c>
      <c r="F200" s="236" t="s">
        <v>152</v>
      </c>
      <c r="G200" s="234"/>
      <c r="H200" s="235" t="s">
        <v>19</v>
      </c>
      <c r="I200" s="237"/>
      <c r="J200" s="234"/>
      <c r="K200" s="234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151</v>
      </c>
      <c r="AU200" s="242" t="s">
        <v>82</v>
      </c>
      <c r="AV200" s="13" t="s">
        <v>80</v>
      </c>
      <c r="AW200" s="13" t="s">
        <v>35</v>
      </c>
      <c r="AX200" s="13" t="s">
        <v>73</v>
      </c>
      <c r="AY200" s="242" t="s">
        <v>141</v>
      </c>
    </row>
    <row r="201" s="14" customFormat="1">
      <c r="A201" s="14"/>
      <c r="B201" s="243"/>
      <c r="C201" s="244"/>
      <c r="D201" s="228" t="s">
        <v>151</v>
      </c>
      <c r="E201" s="245" t="s">
        <v>19</v>
      </c>
      <c r="F201" s="246" t="s">
        <v>300</v>
      </c>
      <c r="G201" s="244"/>
      <c r="H201" s="247">
        <v>33.119999999999997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151</v>
      </c>
      <c r="AU201" s="253" t="s">
        <v>82</v>
      </c>
      <c r="AV201" s="14" t="s">
        <v>82</v>
      </c>
      <c r="AW201" s="14" t="s">
        <v>35</v>
      </c>
      <c r="AX201" s="14" t="s">
        <v>80</v>
      </c>
      <c r="AY201" s="253" t="s">
        <v>141</v>
      </c>
    </row>
    <row r="202" s="2" customFormat="1" ht="16.5" customHeight="1">
      <c r="A202" s="40"/>
      <c r="B202" s="41"/>
      <c r="C202" s="256" t="s">
        <v>301</v>
      </c>
      <c r="D202" s="256" t="s">
        <v>168</v>
      </c>
      <c r="E202" s="257" t="s">
        <v>283</v>
      </c>
      <c r="F202" s="258" t="s">
        <v>284</v>
      </c>
      <c r="G202" s="259" t="s">
        <v>285</v>
      </c>
      <c r="H202" s="260">
        <v>31.795000000000002</v>
      </c>
      <c r="I202" s="261"/>
      <c r="J202" s="262">
        <f>ROUND(I202*H202,2)</f>
        <v>0</v>
      </c>
      <c r="K202" s="258" t="s">
        <v>156</v>
      </c>
      <c r="L202" s="263"/>
      <c r="M202" s="264" t="s">
        <v>19</v>
      </c>
      <c r="N202" s="265" t="s">
        <v>46</v>
      </c>
      <c r="O202" s="87"/>
      <c r="P202" s="224">
        <f>O202*H202</f>
        <v>0</v>
      </c>
      <c r="Q202" s="224">
        <v>1</v>
      </c>
      <c r="R202" s="224">
        <f>Q202*H202</f>
        <v>31.795000000000002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172</v>
      </c>
      <c r="AT202" s="226" t="s">
        <v>168</v>
      </c>
      <c r="AU202" s="226" t="s">
        <v>82</v>
      </c>
      <c r="AY202" s="19" t="s">
        <v>141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147</v>
      </c>
      <c r="BK202" s="227">
        <f>ROUND(I202*H202,2)</f>
        <v>0</v>
      </c>
      <c r="BL202" s="19" t="s">
        <v>147</v>
      </c>
      <c r="BM202" s="226" t="s">
        <v>302</v>
      </c>
    </row>
    <row r="203" s="2" customFormat="1">
      <c r="A203" s="40"/>
      <c r="B203" s="41"/>
      <c r="C203" s="42"/>
      <c r="D203" s="228" t="s">
        <v>149</v>
      </c>
      <c r="E203" s="42"/>
      <c r="F203" s="229" t="s">
        <v>284</v>
      </c>
      <c r="G203" s="42"/>
      <c r="H203" s="42"/>
      <c r="I203" s="230"/>
      <c r="J203" s="42"/>
      <c r="K203" s="42"/>
      <c r="L203" s="46"/>
      <c r="M203" s="231"/>
      <c r="N203" s="232"/>
      <c r="O203" s="87"/>
      <c r="P203" s="87"/>
      <c r="Q203" s="87"/>
      <c r="R203" s="87"/>
      <c r="S203" s="87"/>
      <c r="T203" s="88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149</v>
      </c>
      <c r="AU203" s="19" t="s">
        <v>82</v>
      </c>
    </row>
    <row r="204" s="13" customFormat="1">
      <c r="A204" s="13"/>
      <c r="B204" s="233"/>
      <c r="C204" s="234"/>
      <c r="D204" s="228" t="s">
        <v>151</v>
      </c>
      <c r="E204" s="235" t="s">
        <v>19</v>
      </c>
      <c r="F204" s="236" t="s">
        <v>287</v>
      </c>
      <c r="G204" s="234"/>
      <c r="H204" s="235" t="s">
        <v>19</v>
      </c>
      <c r="I204" s="237"/>
      <c r="J204" s="234"/>
      <c r="K204" s="234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151</v>
      </c>
      <c r="AU204" s="242" t="s">
        <v>82</v>
      </c>
      <c r="AV204" s="13" t="s">
        <v>80</v>
      </c>
      <c r="AW204" s="13" t="s">
        <v>35</v>
      </c>
      <c r="AX204" s="13" t="s">
        <v>73</v>
      </c>
      <c r="AY204" s="242" t="s">
        <v>141</v>
      </c>
    </row>
    <row r="205" s="14" customFormat="1">
      <c r="A205" s="14"/>
      <c r="B205" s="243"/>
      <c r="C205" s="244"/>
      <c r="D205" s="228" t="s">
        <v>151</v>
      </c>
      <c r="E205" s="245" t="s">
        <v>19</v>
      </c>
      <c r="F205" s="246" t="s">
        <v>303</v>
      </c>
      <c r="G205" s="244"/>
      <c r="H205" s="247">
        <v>31.795000000000002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151</v>
      </c>
      <c r="AU205" s="253" t="s">
        <v>82</v>
      </c>
      <c r="AV205" s="14" t="s">
        <v>82</v>
      </c>
      <c r="AW205" s="14" t="s">
        <v>35</v>
      </c>
      <c r="AX205" s="14" t="s">
        <v>80</v>
      </c>
      <c r="AY205" s="253" t="s">
        <v>141</v>
      </c>
    </row>
    <row r="206" s="2" customFormat="1" ht="37.8" customHeight="1">
      <c r="A206" s="40"/>
      <c r="B206" s="41"/>
      <c r="C206" s="215" t="s">
        <v>304</v>
      </c>
      <c r="D206" s="215" t="s">
        <v>143</v>
      </c>
      <c r="E206" s="216" t="s">
        <v>305</v>
      </c>
      <c r="F206" s="217" t="s">
        <v>306</v>
      </c>
      <c r="G206" s="218" t="s">
        <v>184</v>
      </c>
      <c r="H206" s="219">
        <v>10.574999999999999</v>
      </c>
      <c r="I206" s="220"/>
      <c r="J206" s="221">
        <f>ROUND(I206*H206,2)</f>
        <v>0</v>
      </c>
      <c r="K206" s="217" t="s">
        <v>19</v>
      </c>
      <c r="L206" s="46"/>
      <c r="M206" s="222" t="s">
        <v>19</v>
      </c>
      <c r="N206" s="223" t="s">
        <v>46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26" t="s">
        <v>147</v>
      </c>
      <c r="AT206" s="226" t="s">
        <v>143</v>
      </c>
      <c r="AU206" s="226" t="s">
        <v>82</v>
      </c>
      <c r="AY206" s="19" t="s">
        <v>141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19" t="s">
        <v>147</v>
      </c>
      <c r="BK206" s="227">
        <f>ROUND(I206*H206,2)</f>
        <v>0</v>
      </c>
      <c r="BL206" s="19" t="s">
        <v>147</v>
      </c>
      <c r="BM206" s="226" t="s">
        <v>307</v>
      </c>
    </row>
    <row r="207" s="2" customFormat="1">
      <c r="A207" s="40"/>
      <c r="B207" s="41"/>
      <c r="C207" s="42"/>
      <c r="D207" s="228" t="s">
        <v>149</v>
      </c>
      <c r="E207" s="42"/>
      <c r="F207" s="229" t="s">
        <v>308</v>
      </c>
      <c r="G207" s="42"/>
      <c r="H207" s="42"/>
      <c r="I207" s="230"/>
      <c r="J207" s="42"/>
      <c r="K207" s="42"/>
      <c r="L207" s="46"/>
      <c r="M207" s="231"/>
      <c r="N207" s="232"/>
      <c r="O207" s="87"/>
      <c r="P207" s="87"/>
      <c r="Q207" s="87"/>
      <c r="R207" s="87"/>
      <c r="S207" s="87"/>
      <c r="T207" s="88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149</v>
      </c>
      <c r="AU207" s="19" t="s">
        <v>82</v>
      </c>
    </row>
    <row r="208" s="13" customFormat="1">
      <c r="A208" s="13"/>
      <c r="B208" s="233"/>
      <c r="C208" s="234"/>
      <c r="D208" s="228" t="s">
        <v>151</v>
      </c>
      <c r="E208" s="235" t="s">
        <v>19</v>
      </c>
      <c r="F208" s="236" t="s">
        <v>152</v>
      </c>
      <c r="G208" s="234"/>
      <c r="H208" s="235" t="s">
        <v>19</v>
      </c>
      <c r="I208" s="237"/>
      <c r="J208" s="234"/>
      <c r="K208" s="234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151</v>
      </c>
      <c r="AU208" s="242" t="s">
        <v>82</v>
      </c>
      <c r="AV208" s="13" t="s">
        <v>80</v>
      </c>
      <c r="AW208" s="13" t="s">
        <v>35</v>
      </c>
      <c r="AX208" s="13" t="s">
        <v>73</v>
      </c>
      <c r="AY208" s="242" t="s">
        <v>141</v>
      </c>
    </row>
    <row r="209" s="14" customFormat="1">
      <c r="A209" s="14"/>
      <c r="B209" s="243"/>
      <c r="C209" s="244"/>
      <c r="D209" s="228" t="s">
        <v>151</v>
      </c>
      <c r="E209" s="245" t="s">
        <v>19</v>
      </c>
      <c r="F209" s="246" t="s">
        <v>309</v>
      </c>
      <c r="G209" s="244"/>
      <c r="H209" s="247">
        <v>10.574999999999999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151</v>
      </c>
      <c r="AU209" s="253" t="s">
        <v>82</v>
      </c>
      <c r="AV209" s="14" t="s">
        <v>82</v>
      </c>
      <c r="AW209" s="14" t="s">
        <v>35</v>
      </c>
      <c r="AX209" s="14" t="s">
        <v>80</v>
      </c>
      <c r="AY209" s="253" t="s">
        <v>141</v>
      </c>
    </row>
    <row r="210" s="2" customFormat="1" ht="21.75" customHeight="1">
      <c r="A210" s="40"/>
      <c r="B210" s="41"/>
      <c r="C210" s="215" t="s">
        <v>310</v>
      </c>
      <c r="D210" s="215" t="s">
        <v>143</v>
      </c>
      <c r="E210" s="216" t="s">
        <v>311</v>
      </c>
      <c r="F210" s="217" t="s">
        <v>312</v>
      </c>
      <c r="G210" s="218" t="s">
        <v>146</v>
      </c>
      <c r="H210" s="219">
        <v>106.68000000000001</v>
      </c>
      <c r="I210" s="220"/>
      <c r="J210" s="221">
        <f>ROUND(I210*H210,2)</f>
        <v>0</v>
      </c>
      <c r="K210" s="217" t="s">
        <v>156</v>
      </c>
      <c r="L210" s="46"/>
      <c r="M210" s="222" t="s">
        <v>19</v>
      </c>
      <c r="N210" s="223" t="s">
        <v>46</v>
      </c>
      <c r="O210" s="87"/>
      <c r="P210" s="224">
        <f>O210*H210</f>
        <v>0</v>
      </c>
      <c r="Q210" s="224">
        <v>0.0086499999999999997</v>
      </c>
      <c r="R210" s="224">
        <f>Q210*H210</f>
        <v>0.92278199999999999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147</v>
      </c>
      <c r="AT210" s="226" t="s">
        <v>143</v>
      </c>
      <c r="AU210" s="226" t="s">
        <v>82</v>
      </c>
      <c r="AY210" s="19" t="s">
        <v>141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147</v>
      </c>
      <c r="BK210" s="227">
        <f>ROUND(I210*H210,2)</f>
        <v>0</v>
      </c>
      <c r="BL210" s="19" t="s">
        <v>147</v>
      </c>
      <c r="BM210" s="226" t="s">
        <v>313</v>
      </c>
    </row>
    <row r="211" s="2" customFormat="1">
      <c r="A211" s="40"/>
      <c r="B211" s="41"/>
      <c r="C211" s="42"/>
      <c r="D211" s="228" t="s">
        <v>149</v>
      </c>
      <c r="E211" s="42"/>
      <c r="F211" s="229" t="s">
        <v>314</v>
      </c>
      <c r="G211" s="42"/>
      <c r="H211" s="42"/>
      <c r="I211" s="230"/>
      <c r="J211" s="42"/>
      <c r="K211" s="42"/>
      <c r="L211" s="46"/>
      <c r="M211" s="231"/>
      <c r="N211" s="232"/>
      <c r="O211" s="87"/>
      <c r="P211" s="87"/>
      <c r="Q211" s="87"/>
      <c r="R211" s="87"/>
      <c r="S211" s="87"/>
      <c r="T211" s="88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149</v>
      </c>
      <c r="AU211" s="19" t="s">
        <v>82</v>
      </c>
    </row>
    <row r="212" s="2" customFormat="1">
      <c r="A212" s="40"/>
      <c r="B212" s="41"/>
      <c r="C212" s="42"/>
      <c r="D212" s="254" t="s">
        <v>159</v>
      </c>
      <c r="E212" s="42"/>
      <c r="F212" s="255" t="s">
        <v>315</v>
      </c>
      <c r="G212" s="42"/>
      <c r="H212" s="42"/>
      <c r="I212" s="230"/>
      <c r="J212" s="42"/>
      <c r="K212" s="42"/>
      <c r="L212" s="46"/>
      <c r="M212" s="231"/>
      <c r="N212" s="232"/>
      <c r="O212" s="87"/>
      <c r="P212" s="87"/>
      <c r="Q212" s="87"/>
      <c r="R212" s="87"/>
      <c r="S212" s="87"/>
      <c r="T212" s="88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159</v>
      </c>
      <c r="AU212" s="19" t="s">
        <v>82</v>
      </c>
    </row>
    <row r="213" s="2" customFormat="1" ht="21.75" customHeight="1">
      <c r="A213" s="40"/>
      <c r="B213" s="41"/>
      <c r="C213" s="215" t="s">
        <v>316</v>
      </c>
      <c r="D213" s="215" t="s">
        <v>143</v>
      </c>
      <c r="E213" s="216" t="s">
        <v>317</v>
      </c>
      <c r="F213" s="217" t="s">
        <v>318</v>
      </c>
      <c r="G213" s="218" t="s">
        <v>146</v>
      </c>
      <c r="H213" s="219">
        <v>106.68000000000001</v>
      </c>
      <c r="I213" s="220"/>
      <c r="J213" s="221">
        <f>ROUND(I213*H213,2)</f>
        <v>0</v>
      </c>
      <c r="K213" s="217" t="s">
        <v>156</v>
      </c>
      <c r="L213" s="46"/>
      <c r="M213" s="222" t="s">
        <v>19</v>
      </c>
      <c r="N213" s="223" t="s">
        <v>46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147</v>
      </c>
      <c r="AT213" s="226" t="s">
        <v>143</v>
      </c>
      <c r="AU213" s="226" t="s">
        <v>82</v>
      </c>
      <c r="AY213" s="19" t="s">
        <v>141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147</v>
      </c>
      <c r="BK213" s="227">
        <f>ROUND(I213*H213,2)</f>
        <v>0</v>
      </c>
      <c r="BL213" s="19" t="s">
        <v>147</v>
      </c>
      <c r="BM213" s="226" t="s">
        <v>319</v>
      </c>
    </row>
    <row r="214" s="2" customFormat="1">
      <c r="A214" s="40"/>
      <c r="B214" s="41"/>
      <c r="C214" s="42"/>
      <c r="D214" s="228" t="s">
        <v>149</v>
      </c>
      <c r="E214" s="42"/>
      <c r="F214" s="229" t="s">
        <v>320</v>
      </c>
      <c r="G214" s="42"/>
      <c r="H214" s="42"/>
      <c r="I214" s="230"/>
      <c r="J214" s="42"/>
      <c r="K214" s="42"/>
      <c r="L214" s="46"/>
      <c r="M214" s="231"/>
      <c r="N214" s="232"/>
      <c r="O214" s="87"/>
      <c r="P214" s="87"/>
      <c r="Q214" s="87"/>
      <c r="R214" s="87"/>
      <c r="S214" s="87"/>
      <c r="T214" s="88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149</v>
      </c>
      <c r="AU214" s="19" t="s">
        <v>82</v>
      </c>
    </row>
    <row r="215" s="2" customFormat="1">
      <c r="A215" s="40"/>
      <c r="B215" s="41"/>
      <c r="C215" s="42"/>
      <c r="D215" s="254" t="s">
        <v>159</v>
      </c>
      <c r="E215" s="42"/>
      <c r="F215" s="255" t="s">
        <v>321</v>
      </c>
      <c r="G215" s="42"/>
      <c r="H215" s="42"/>
      <c r="I215" s="230"/>
      <c r="J215" s="42"/>
      <c r="K215" s="42"/>
      <c r="L215" s="46"/>
      <c r="M215" s="231"/>
      <c r="N215" s="232"/>
      <c r="O215" s="87"/>
      <c r="P215" s="87"/>
      <c r="Q215" s="87"/>
      <c r="R215" s="87"/>
      <c r="S215" s="87"/>
      <c r="T215" s="88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159</v>
      </c>
      <c r="AU215" s="19" t="s">
        <v>82</v>
      </c>
    </row>
    <row r="216" s="12" customFormat="1" ht="22.8" customHeight="1">
      <c r="A216" s="12"/>
      <c r="B216" s="199"/>
      <c r="C216" s="200"/>
      <c r="D216" s="201" t="s">
        <v>72</v>
      </c>
      <c r="E216" s="213" t="s">
        <v>147</v>
      </c>
      <c r="F216" s="213" t="s">
        <v>322</v>
      </c>
      <c r="G216" s="200"/>
      <c r="H216" s="200"/>
      <c r="I216" s="203"/>
      <c r="J216" s="214">
        <f>BK216</f>
        <v>0</v>
      </c>
      <c r="K216" s="200"/>
      <c r="L216" s="205"/>
      <c r="M216" s="206"/>
      <c r="N216" s="207"/>
      <c r="O216" s="207"/>
      <c r="P216" s="208">
        <f>SUM(P217:P239)</f>
        <v>0</v>
      </c>
      <c r="Q216" s="207"/>
      <c r="R216" s="208">
        <f>SUM(R217:R239)</f>
        <v>7.5492095000000008</v>
      </c>
      <c r="S216" s="207"/>
      <c r="T216" s="209">
        <f>SUM(T217:T239)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0" t="s">
        <v>80</v>
      </c>
      <c r="AT216" s="211" t="s">
        <v>72</v>
      </c>
      <c r="AU216" s="211" t="s">
        <v>80</v>
      </c>
      <c r="AY216" s="210" t="s">
        <v>141</v>
      </c>
      <c r="BK216" s="212">
        <f>SUM(BK217:BK239)</f>
        <v>0</v>
      </c>
    </row>
    <row r="217" s="2" customFormat="1" ht="33" customHeight="1">
      <c r="A217" s="40"/>
      <c r="B217" s="41"/>
      <c r="C217" s="215" t="s">
        <v>323</v>
      </c>
      <c r="D217" s="215" t="s">
        <v>143</v>
      </c>
      <c r="E217" s="216" t="s">
        <v>324</v>
      </c>
      <c r="F217" s="217" t="s">
        <v>325</v>
      </c>
      <c r="G217" s="218" t="s">
        <v>146</v>
      </c>
      <c r="H217" s="219">
        <v>8.0500000000000007</v>
      </c>
      <c r="I217" s="220"/>
      <c r="J217" s="221">
        <f>ROUND(I217*H217,2)</f>
        <v>0</v>
      </c>
      <c r="K217" s="217" t="s">
        <v>156</v>
      </c>
      <c r="L217" s="46"/>
      <c r="M217" s="222" t="s">
        <v>19</v>
      </c>
      <c r="N217" s="223" t="s">
        <v>46</v>
      </c>
      <c r="O217" s="87"/>
      <c r="P217" s="224">
        <f>O217*H217</f>
        <v>0</v>
      </c>
      <c r="Q217" s="224">
        <v>0</v>
      </c>
      <c r="R217" s="224">
        <f>Q217*H217</f>
        <v>0</v>
      </c>
      <c r="S217" s="224">
        <v>0</v>
      </c>
      <c r="T217" s="22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6" t="s">
        <v>147</v>
      </c>
      <c r="AT217" s="226" t="s">
        <v>143</v>
      </c>
      <c r="AU217" s="226" t="s">
        <v>82</v>
      </c>
      <c r="AY217" s="19" t="s">
        <v>141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147</v>
      </c>
      <c r="BK217" s="227">
        <f>ROUND(I217*H217,2)</f>
        <v>0</v>
      </c>
      <c r="BL217" s="19" t="s">
        <v>147</v>
      </c>
      <c r="BM217" s="226" t="s">
        <v>326</v>
      </c>
    </row>
    <row r="218" s="2" customFormat="1">
      <c r="A218" s="40"/>
      <c r="B218" s="41"/>
      <c r="C218" s="42"/>
      <c r="D218" s="228" t="s">
        <v>149</v>
      </c>
      <c r="E218" s="42"/>
      <c r="F218" s="229" t="s">
        <v>327</v>
      </c>
      <c r="G218" s="42"/>
      <c r="H218" s="42"/>
      <c r="I218" s="230"/>
      <c r="J218" s="42"/>
      <c r="K218" s="42"/>
      <c r="L218" s="46"/>
      <c r="M218" s="231"/>
      <c r="N218" s="232"/>
      <c r="O218" s="87"/>
      <c r="P218" s="87"/>
      <c r="Q218" s="87"/>
      <c r="R218" s="87"/>
      <c r="S218" s="87"/>
      <c r="T218" s="88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149</v>
      </c>
      <c r="AU218" s="19" t="s">
        <v>82</v>
      </c>
    </row>
    <row r="219" s="2" customFormat="1">
      <c r="A219" s="40"/>
      <c r="B219" s="41"/>
      <c r="C219" s="42"/>
      <c r="D219" s="254" t="s">
        <v>159</v>
      </c>
      <c r="E219" s="42"/>
      <c r="F219" s="255" t="s">
        <v>328</v>
      </c>
      <c r="G219" s="42"/>
      <c r="H219" s="42"/>
      <c r="I219" s="230"/>
      <c r="J219" s="42"/>
      <c r="K219" s="42"/>
      <c r="L219" s="46"/>
      <c r="M219" s="231"/>
      <c r="N219" s="232"/>
      <c r="O219" s="87"/>
      <c r="P219" s="87"/>
      <c r="Q219" s="87"/>
      <c r="R219" s="87"/>
      <c r="S219" s="87"/>
      <c r="T219" s="88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159</v>
      </c>
      <c r="AU219" s="19" t="s">
        <v>82</v>
      </c>
    </row>
    <row r="220" s="13" customFormat="1">
      <c r="A220" s="13"/>
      <c r="B220" s="233"/>
      <c r="C220" s="234"/>
      <c r="D220" s="228" t="s">
        <v>151</v>
      </c>
      <c r="E220" s="235" t="s">
        <v>19</v>
      </c>
      <c r="F220" s="236" t="s">
        <v>152</v>
      </c>
      <c r="G220" s="234"/>
      <c r="H220" s="235" t="s">
        <v>19</v>
      </c>
      <c r="I220" s="237"/>
      <c r="J220" s="234"/>
      <c r="K220" s="234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151</v>
      </c>
      <c r="AU220" s="242" t="s">
        <v>82</v>
      </c>
      <c r="AV220" s="13" t="s">
        <v>80</v>
      </c>
      <c r="AW220" s="13" t="s">
        <v>35</v>
      </c>
      <c r="AX220" s="13" t="s">
        <v>73</v>
      </c>
      <c r="AY220" s="242" t="s">
        <v>141</v>
      </c>
    </row>
    <row r="221" s="14" customFormat="1">
      <c r="A221" s="14"/>
      <c r="B221" s="243"/>
      <c r="C221" s="244"/>
      <c r="D221" s="228" t="s">
        <v>151</v>
      </c>
      <c r="E221" s="245" t="s">
        <v>19</v>
      </c>
      <c r="F221" s="246" t="s">
        <v>329</v>
      </c>
      <c r="G221" s="244"/>
      <c r="H221" s="247">
        <v>8.0500000000000007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151</v>
      </c>
      <c r="AU221" s="253" t="s">
        <v>82</v>
      </c>
      <c r="AV221" s="14" t="s">
        <v>82</v>
      </c>
      <c r="AW221" s="14" t="s">
        <v>35</v>
      </c>
      <c r="AX221" s="14" t="s">
        <v>80</v>
      </c>
      <c r="AY221" s="253" t="s">
        <v>141</v>
      </c>
    </row>
    <row r="222" s="2" customFormat="1" ht="44.25" customHeight="1">
      <c r="A222" s="40"/>
      <c r="B222" s="41"/>
      <c r="C222" s="215" t="s">
        <v>330</v>
      </c>
      <c r="D222" s="215" t="s">
        <v>143</v>
      </c>
      <c r="E222" s="216" t="s">
        <v>331</v>
      </c>
      <c r="F222" s="217" t="s">
        <v>332</v>
      </c>
      <c r="G222" s="218" t="s">
        <v>146</v>
      </c>
      <c r="H222" s="219">
        <v>5.5499999999999998</v>
      </c>
      <c r="I222" s="220"/>
      <c r="J222" s="221">
        <f>ROUND(I222*H222,2)</f>
        <v>0</v>
      </c>
      <c r="K222" s="217" t="s">
        <v>19</v>
      </c>
      <c r="L222" s="46"/>
      <c r="M222" s="222" t="s">
        <v>19</v>
      </c>
      <c r="N222" s="223" t="s">
        <v>46</v>
      </c>
      <c r="O222" s="87"/>
      <c r="P222" s="224">
        <f>O222*H222</f>
        <v>0</v>
      </c>
      <c r="Q222" s="224">
        <v>0</v>
      </c>
      <c r="R222" s="224">
        <f>Q222*H222</f>
        <v>0</v>
      </c>
      <c r="S222" s="224">
        <v>0</v>
      </c>
      <c r="T222" s="225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26" t="s">
        <v>147</v>
      </c>
      <c r="AT222" s="226" t="s">
        <v>143</v>
      </c>
      <c r="AU222" s="226" t="s">
        <v>82</v>
      </c>
      <c r="AY222" s="19" t="s">
        <v>141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19" t="s">
        <v>147</v>
      </c>
      <c r="BK222" s="227">
        <f>ROUND(I222*H222,2)</f>
        <v>0</v>
      </c>
      <c r="BL222" s="19" t="s">
        <v>147</v>
      </c>
      <c r="BM222" s="226" t="s">
        <v>333</v>
      </c>
    </row>
    <row r="223" s="2" customFormat="1">
      <c r="A223" s="40"/>
      <c r="B223" s="41"/>
      <c r="C223" s="42"/>
      <c r="D223" s="228" t="s">
        <v>149</v>
      </c>
      <c r="E223" s="42"/>
      <c r="F223" s="229" t="s">
        <v>334</v>
      </c>
      <c r="G223" s="42"/>
      <c r="H223" s="42"/>
      <c r="I223" s="230"/>
      <c r="J223" s="42"/>
      <c r="K223" s="42"/>
      <c r="L223" s="46"/>
      <c r="M223" s="231"/>
      <c r="N223" s="232"/>
      <c r="O223" s="87"/>
      <c r="P223" s="87"/>
      <c r="Q223" s="87"/>
      <c r="R223" s="87"/>
      <c r="S223" s="87"/>
      <c r="T223" s="88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149</v>
      </c>
      <c r="AU223" s="19" t="s">
        <v>82</v>
      </c>
    </row>
    <row r="224" s="13" customFormat="1">
      <c r="A224" s="13"/>
      <c r="B224" s="233"/>
      <c r="C224" s="234"/>
      <c r="D224" s="228" t="s">
        <v>151</v>
      </c>
      <c r="E224" s="235" t="s">
        <v>19</v>
      </c>
      <c r="F224" s="236" t="s">
        <v>152</v>
      </c>
      <c r="G224" s="234"/>
      <c r="H224" s="235" t="s">
        <v>19</v>
      </c>
      <c r="I224" s="237"/>
      <c r="J224" s="234"/>
      <c r="K224" s="234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151</v>
      </c>
      <c r="AU224" s="242" t="s">
        <v>82</v>
      </c>
      <c r="AV224" s="13" t="s">
        <v>80</v>
      </c>
      <c r="AW224" s="13" t="s">
        <v>35</v>
      </c>
      <c r="AX224" s="13" t="s">
        <v>73</v>
      </c>
      <c r="AY224" s="242" t="s">
        <v>141</v>
      </c>
    </row>
    <row r="225" s="14" customFormat="1">
      <c r="A225" s="14"/>
      <c r="B225" s="243"/>
      <c r="C225" s="244"/>
      <c r="D225" s="228" t="s">
        <v>151</v>
      </c>
      <c r="E225" s="245" t="s">
        <v>19</v>
      </c>
      <c r="F225" s="246" t="s">
        <v>335</v>
      </c>
      <c r="G225" s="244"/>
      <c r="H225" s="247">
        <v>5.5499999999999998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151</v>
      </c>
      <c r="AU225" s="253" t="s">
        <v>82</v>
      </c>
      <c r="AV225" s="14" t="s">
        <v>82</v>
      </c>
      <c r="AW225" s="14" t="s">
        <v>35</v>
      </c>
      <c r="AX225" s="14" t="s">
        <v>80</v>
      </c>
      <c r="AY225" s="253" t="s">
        <v>141</v>
      </c>
    </row>
    <row r="226" s="2" customFormat="1" ht="33" customHeight="1">
      <c r="A226" s="40"/>
      <c r="B226" s="41"/>
      <c r="C226" s="215" t="s">
        <v>336</v>
      </c>
      <c r="D226" s="215" t="s">
        <v>143</v>
      </c>
      <c r="E226" s="216" t="s">
        <v>337</v>
      </c>
      <c r="F226" s="217" t="s">
        <v>338</v>
      </c>
      <c r="G226" s="218" t="s">
        <v>184</v>
      </c>
      <c r="H226" s="219">
        <v>25.797000000000001</v>
      </c>
      <c r="I226" s="220"/>
      <c r="J226" s="221">
        <f>ROUND(I226*H226,2)</f>
        <v>0</v>
      </c>
      <c r="K226" s="217" t="s">
        <v>156</v>
      </c>
      <c r="L226" s="46"/>
      <c r="M226" s="222" t="s">
        <v>19</v>
      </c>
      <c r="N226" s="223" t="s">
        <v>46</v>
      </c>
      <c r="O226" s="87"/>
      <c r="P226" s="224">
        <f>O226*H226</f>
        <v>0</v>
      </c>
      <c r="Q226" s="224">
        <v>0</v>
      </c>
      <c r="R226" s="224">
        <f>Q226*H226</f>
        <v>0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147</v>
      </c>
      <c r="AT226" s="226" t="s">
        <v>143</v>
      </c>
      <c r="AU226" s="226" t="s">
        <v>82</v>
      </c>
      <c r="AY226" s="19" t="s">
        <v>141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147</v>
      </c>
      <c r="BK226" s="227">
        <f>ROUND(I226*H226,2)</f>
        <v>0</v>
      </c>
      <c r="BL226" s="19" t="s">
        <v>147</v>
      </c>
      <c r="BM226" s="226" t="s">
        <v>339</v>
      </c>
    </row>
    <row r="227" s="2" customFormat="1">
      <c r="A227" s="40"/>
      <c r="B227" s="41"/>
      <c r="C227" s="42"/>
      <c r="D227" s="228" t="s">
        <v>149</v>
      </c>
      <c r="E227" s="42"/>
      <c r="F227" s="229" t="s">
        <v>340</v>
      </c>
      <c r="G227" s="42"/>
      <c r="H227" s="42"/>
      <c r="I227" s="230"/>
      <c r="J227" s="42"/>
      <c r="K227" s="42"/>
      <c r="L227" s="46"/>
      <c r="M227" s="231"/>
      <c r="N227" s="232"/>
      <c r="O227" s="87"/>
      <c r="P227" s="87"/>
      <c r="Q227" s="87"/>
      <c r="R227" s="87"/>
      <c r="S227" s="87"/>
      <c r="T227" s="88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149</v>
      </c>
      <c r="AU227" s="19" t="s">
        <v>82</v>
      </c>
    </row>
    <row r="228" s="2" customFormat="1">
      <c r="A228" s="40"/>
      <c r="B228" s="41"/>
      <c r="C228" s="42"/>
      <c r="D228" s="254" t="s">
        <v>159</v>
      </c>
      <c r="E228" s="42"/>
      <c r="F228" s="255" t="s">
        <v>341</v>
      </c>
      <c r="G228" s="42"/>
      <c r="H228" s="42"/>
      <c r="I228" s="230"/>
      <c r="J228" s="42"/>
      <c r="K228" s="42"/>
      <c r="L228" s="46"/>
      <c r="M228" s="231"/>
      <c r="N228" s="232"/>
      <c r="O228" s="87"/>
      <c r="P228" s="87"/>
      <c r="Q228" s="87"/>
      <c r="R228" s="87"/>
      <c r="S228" s="87"/>
      <c r="T228" s="88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159</v>
      </c>
      <c r="AU228" s="19" t="s">
        <v>82</v>
      </c>
    </row>
    <row r="229" s="13" customFormat="1">
      <c r="A229" s="13"/>
      <c r="B229" s="233"/>
      <c r="C229" s="234"/>
      <c r="D229" s="228" t="s">
        <v>151</v>
      </c>
      <c r="E229" s="235" t="s">
        <v>19</v>
      </c>
      <c r="F229" s="236" t="s">
        <v>152</v>
      </c>
      <c r="G229" s="234"/>
      <c r="H229" s="235" t="s">
        <v>19</v>
      </c>
      <c r="I229" s="237"/>
      <c r="J229" s="234"/>
      <c r="K229" s="234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151</v>
      </c>
      <c r="AU229" s="242" t="s">
        <v>82</v>
      </c>
      <c r="AV229" s="13" t="s">
        <v>80</v>
      </c>
      <c r="AW229" s="13" t="s">
        <v>35</v>
      </c>
      <c r="AX229" s="13" t="s">
        <v>73</v>
      </c>
      <c r="AY229" s="242" t="s">
        <v>141</v>
      </c>
    </row>
    <row r="230" s="14" customFormat="1">
      <c r="A230" s="14"/>
      <c r="B230" s="243"/>
      <c r="C230" s="244"/>
      <c r="D230" s="228" t="s">
        <v>151</v>
      </c>
      <c r="E230" s="245" t="s">
        <v>19</v>
      </c>
      <c r="F230" s="246" t="s">
        <v>342</v>
      </c>
      <c r="G230" s="244"/>
      <c r="H230" s="247">
        <v>25.797000000000001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151</v>
      </c>
      <c r="AU230" s="253" t="s">
        <v>82</v>
      </c>
      <c r="AV230" s="14" t="s">
        <v>82</v>
      </c>
      <c r="AW230" s="14" t="s">
        <v>35</v>
      </c>
      <c r="AX230" s="14" t="s">
        <v>80</v>
      </c>
      <c r="AY230" s="253" t="s">
        <v>141</v>
      </c>
    </row>
    <row r="231" s="2" customFormat="1" ht="24.15" customHeight="1">
      <c r="A231" s="40"/>
      <c r="B231" s="41"/>
      <c r="C231" s="215" t="s">
        <v>343</v>
      </c>
      <c r="D231" s="215" t="s">
        <v>143</v>
      </c>
      <c r="E231" s="216" t="s">
        <v>344</v>
      </c>
      <c r="F231" s="217" t="s">
        <v>345</v>
      </c>
      <c r="G231" s="218" t="s">
        <v>146</v>
      </c>
      <c r="H231" s="219">
        <v>8.0500000000000007</v>
      </c>
      <c r="I231" s="220"/>
      <c r="J231" s="221">
        <f>ROUND(I231*H231,2)</f>
        <v>0</v>
      </c>
      <c r="K231" s="217" t="s">
        <v>156</v>
      </c>
      <c r="L231" s="46"/>
      <c r="M231" s="222" t="s">
        <v>19</v>
      </c>
      <c r="N231" s="223" t="s">
        <v>46</v>
      </c>
      <c r="O231" s="87"/>
      <c r="P231" s="224">
        <f>O231*H231</f>
        <v>0</v>
      </c>
      <c r="Q231" s="224">
        <v>0.93779000000000001</v>
      </c>
      <c r="R231" s="224">
        <f>Q231*H231</f>
        <v>7.5492095000000008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147</v>
      </c>
      <c r="AT231" s="226" t="s">
        <v>143</v>
      </c>
      <c r="AU231" s="226" t="s">
        <v>82</v>
      </c>
      <c r="AY231" s="19" t="s">
        <v>141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147</v>
      </c>
      <c r="BK231" s="227">
        <f>ROUND(I231*H231,2)</f>
        <v>0</v>
      </c>
      <c r="BL231" s="19" t="s">
        <v>147</v>
      </c>
      <c r="BM231" s="226" t="s">
        <v>346</v>
      </c>
    </row>
    <row r="232" s="2" customFormat="1">
      <c r="A232" s="40"/>
      <c r="B232" s="41"/>
      <c r="C232" s="42"/>
      <c r="D232" s="228" t="s">
        <v>149</v>
      </c>
      <c r="E232" s="42"/>
      <c r="F232" s="229" t="s">
        <v>347</v>
      </c>
      <c r="G232" s="42"/>
      <c r="H232" s="42"/>
      <c r="I232" s="230"/>
      <c r="J232" s="42"/>
      <c r="K232" s="42"/>
      <c r="L232" s="46"/>
      <c r="M232" s="231"/>
      <c r="N232" s="232"/>
      <c r="O232" s="87"/>
      <c r="P232" s="87"/>
      <c r="Q232" s="87"/>
      <c r="R232" s="87"/>
      <c r="S232" s="87"/>
      <c r="T232" s="88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149</v>
      </c>
      <c r="AU232" s="19" t="s">
        <v>82</v>
      </c>
    </row>
    <row r="233" s="2" customFormat="1">
      <c r="A233" s="40"/>
      <c r="B233" s="41"/>
      <c r="C233" s="42"/>
      <c r="D233" s="254" t="s">
        <v>159</v>
      </c>
      <c r="E233" s="42"/>
      <c r="F233" s="255" t="s">
        <v>348</v>
      </c>
      <c r="G233" s="42"/>
      <c r="H233" s="42"/>
      <c r="I233" s="230"/>
      <c r="J233" s="42"/>
      <c r="K233" s="42"/>
      <c r="L233" s="46"/>
      <c r="M233" s="231"/>
      <c r="N233" s="232"/>
      <c r="O233" s="87"/>
      <c r="P233" s="87"/>
      <c r="Q233" s="87"/>
      <c r="R233" s="87"/>
      <c r="S233" s="87"/>
      <c r="T233" s="88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159</v>
      </c>
      <c r="AU233" s="19" t="s">
        <v>82</v>
      </c>
    </row>
    <row r="234" s="13" customFormat="1">
      <c r="A234" s="13"/>
      <c r="B234" s="233"/>
      <c r="C234" s="234"/>
      <c r="D234" s="228" t="s">
        <v>151</v>
      </c>
      <c r="E234" s="235" t="s">
        <v>19</v>
      </c>
      <c r="F234" s="236" t="s">
        <v>152</v>
      </c>
      <c r="G234" s="234"/>
      <c r="H234" s="235" t="s">
        <v>19</v>
      </c>
      <c r="I234" s="237"/>
      <c r="J234" s="234"/>
      <c r="K234" s="234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151</v>
      </c>
      <c r="AU234" s="242" t="s">
        <v>82</v>
      </c>
      <c r="AV234" s="13" t="s">
        <v>80</v>
      </c>
      <c r="AW234" s="13" t="s">
        <v>35</v>
      </c>
      <c r="AX234" s="13" t="s">
        <v>73</v>
      </c>
      <c r="AY234" s="242" t="s">
        <v>141</v>
      </c>
    </row>
    <row r="235" s="14" customFormat="1">
      <c r="A235" s="14"/>
      <c r="B235" s="243"/>
      <c r="C235" s="244"/>
      <c r="D235" s="228" t="s">
        <v>151</v>
      </c>
      <c r="E235" s="245" t="s">
        <v>19</v>
      </c>
      <c r="F235" s="246" t="s">
        <v>329</v>
      </c>
      <c r="G235" s="244"/>
      <c r="H235" s="247">
        <v>8.0500000000000007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151</v>
      </c>
      <c r="AU235" s="253" t="s">
        <v>82</v>
      </c>
      <c r="AV235" s="14" t="s">
        <v>82</v>
      </c>
      <c r="AW235" s="14" t="s">
        <v>35</v>
      </c>
      <c r="AX235" s="14" t="s">
        <v>80</v>
      </c>
      <c r="AY235" s="253" t="s">
        <v>141</v>
      </c>
    </row>
    <row r="236" s="2" customFormat="1" ht="37.8" customHeight="1">
      <c r="A236" s="40"/>
      <c r="B236" s="41"/>
      <c r="C236" s="215" t="s">
        <v>349</v>
      </c>
      <c r="D236" s="215" t="s">
        <v>143</v>
      </c>
      <c r="E236" s="216" t="s">
        <v>350</v>
      </c>
      <c r="F236" s="217" t="s">
        <v>351</v>
      </c>
      <c r="G236" s="218" t="s">
        <v>146</v>
      </c>
      <c r="H236" s="219">
        <v>5.5499999999999998</v>
      </c>
      <c r="I236" s="220"/>
      <c r="J236" s="221">
        <f>ROUND(I236*H236,2)</f>
        <v>0</v>
      </c>
      <c r="K236" s="217" t="s">
        <v>19</v>
      </c>
      <c r="L236" s="46"/>
      <c r="M236" s="222" t="s">
        <v>19</v>
      </c>
      <c r="N236" s="223" t="s">
        <v>46</v>
      </c>
      <c r="O236" s="87"/>
      <c r="P236" s="224">
        <f>O236*H236</f>
        <v>0</v>
      </c>
      <c r="Q236" s="224">
        <v>0</v>
      </c>
      <c r="R236" s="224">
        <f>Q236*H236</f>
        <v>0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147</v>
      </c>
      <c r="AT236" s="226" t="s">
        <v>143</v>
      </c>
      <c r="AU236" s="226" t="s">
        <v>82</v>
      </c>
      <c r="AY236" s="19" t="s">
        <v>141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147</v>
      </c>
      <c r="BK236" s="227">
        <f>ROUND(I236*H236,2)</f>
        <v>0</v>
      </c>
      <c r="BL236" s="19" t="s">
        <v>147</v>
      </c>
      <c r="BM236" s="226" t="s">
        <v>352</v>
      </c>
    </row>
    <row r="237" s="2" customFormat="1">
      <c r="A237" s="40"/>
      <c r="B237" s="41"/>
      <c r="C237" s="42"/>
      <c r="D237" s="228" t="s">
        <v>149</v>
      </c>
      <c r="E237" s="42"/>
      <c r="F237" s="229" t="s">
        <v>353</v>
      </c>
      <c r="G237" s="42"/>
      <c r="H237" s="42"/>
      <c r="I237" s="230"/>
      <c r="J237" s="42"/>
      <c r="K237" s="42"/>
      <c r="L237" s="46"/>
      <c r="M237" s="231"/>
      <c r="N237" s="232"/>
      <c r="O237" s="87"/>
      <c r="P237" s="87"/>
      <c r="Q237" s="87"/>
      <c r="R237" s="87"/>
      <c r="S237" s="87"/>
      <c r="T237" s="88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149</v>
      </c>
      <c r="AU237" s="19" t="s">
        <v>82</v>
      </c>
    </row>
    <row r="238" s="13" customFormat="1">
      <c r="A238" s="13"/>
      <c r="B238" s="233"/>
      <c r="C238" s="234"/>
      <c r="D238" s="228" t="s">
        <v>151</v>
      </c>
      <c r="E238" s="235" t="s">
        <v>19</v>
      </c>
      <c r="F238" s="236" t="s">
        <v>152</v>
      </c>
      <c r="G238" s="234"/>
      <c r="H238" s="235" t="s">
        <v>19</v>
      </c>
      <c r="I238" s="237"/>
      <c r="J238" s="234"/>
      <c r="K238" s="234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151</v>
      </c>
      <c r="AU238" s="242" t="s">
        <v>82</v>
      </c>
      <c r="AV238" s="13" t="s">
        <v>80</v>
      </c>
      <c r="AW238" s="13" t="s">
        <v>35</v>
      </c>
      <c r="AX238" s="13" t="s">
        <v>73</v>
      </c>
      <c r="AY238" s="242" t="s">
        <v>141</v>
      </c>
    </row>
    <row r="239" s="14" customFormat="1">
      <c r="A239" s="14"/>
      <c r="B239" s="243"/>
      <c r="C239" s="244"/>
      <c r="D239" s="228" t="s">
        <v>151</v>
      </c>
      <c r="E239" s="245" t="s">
        <v>19</v>
      </c>
      <c r="F239" s="246" t="s">
        <v>335</v>
      </c>
      <c r="G239" s="244"/>
      <c r="H239" s="247">
        <v>5.5499999999999998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151</v>
      </c>
      <c r="AU239" s="253" t="s">
        <v>82</v>
      </c>
      <c r="AV239" s="14" t="s">
        <v>82</v>
      </c>
      <c r="AW239" s="14" t="s">
        <v>35</v>
      </c>
      <c r="AX239" s="14" t="s">
        <v>80</v>
      </c>
      <c r="AY239" s="253" t="s">
        <v>141</v>
      </c>
    </row>
    <row r="240" s="12" customFormat="1" ht="22.8" customHeight="1">
      <c r="A240" s="12"/>
      <c r="B240" s="199"/>
      <c r="C240" s="200"/>
      <c r="D240" s="201" t="s">
        <v>72</v>
      </c>
      <c r="E240" s="213" t="s">
        <v>181</v>
      </c>
      <c r="F240" s="213" t="s">
        <v>354</v>
      </c>
      <c r="G240" s="200"/>
      <c r="H240" s="200"/>
      <c r="I240" s="203"/>
      <c r="J240" s="214">
        <f>BK240</f>
        <v>0</v>
      </c>
      <c r="K240" s="200"/>
      <c r="L240" s="205"/>
      <c r="M240" s="206"/>
      <c r="N240" s="207"/>
      <c r="O240" s="207"/>
      <c r="P240" s="208">
        <f>SUM(P241:P250)</f>
        <v>0</v>
      </c>
      <c r="Q240" s="207"/>
      <c r="R240" s="208">
        <f>SUM(R241:R250)</f>
        <v>68.227952799999983</v>
      </c>
      <c r="S240" s="207"/>
      <c r="T240" s="209">
        <f>SUM(T241:T250)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0" t="s">
        <v>80</v>
      </c>
      <c r="AT240" s="211" t="s">
        <v>72</v>
      </c>
      <c r="AU240" s="211" t="s">
        <v>80</v>
      </c>
      <c r="AY240" s="210" t="s">
        <v>141</v>
      </c>
      <c r="BK240" s="212">
        <f>SUM(BK241:BK250)</f>
        <v>0</v>
      </c>
    </row>
    <row r="241" s="2" customFormat="1" ht="24.15" customHeight="1">
      <c r="A241" s="40"/>
      <c r="B241" s="41"/>
      <c r="C241" s="215" t="s">
        <v>355</v>
      </c>
      <c r="D241" s="215" t="s">
        <v>143</v>
      </c>
      <c r="E241" s="216" t="s">
        <v>356</v>
      </c>
      <c r="F241" s="217" t="s">
        <v>357</v>
      </c>
      <c r="G241" s="218" t="s">
        <v>146</v>
      </c>
      <c r="H241" s="219">
        <v>668</v>
      </c>
      <c r="I241" s="220"/>
      <c r="J241" s="221">
        <f>ROUND(I241*H241,2)</f>
        <v>0</v>
      </c>
      <c r="K241" s="217" t="s">
        <v>156</v>
      </c>
      <c r="L241" s="46"/>
      <c r="M241" s="222" t="s">
        <v>19</v>
      </c>
      <c r="N241" s="223" t="s">
        <v>46</v>
      </c>
      <c r="O241" s="87"/>
      <c r="P241" s="224">
        <f>O241*H241</f>
        <v>0</v>
      </c>
      <c r="Q241" s="224">
        <v>0</v>
      </c>
      <c r="R241" s="224">
        <f>Q241*H241</f>
        <v>0</v>
      </c>
      <c r="S241" s="224">
        <v>0</v>
      </c>
      <c r="T241" s="225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26" t="s">
        <v>147</v>
      </c>
      <c r="AT241" s="226" t="s">
        <v>143</v>
      </c>
      <c r="AU241" s="226" t="s">
        <v>82</v>
      </c>
      <c r="AY241" s="19" t="s">
        <v>141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19" t="s">
        <v>147</v>
      </c>
      <c r="BK241" s="227">
        <f>ROUND(I241*H241,2)</f>
        <v>0</v>
      </c>
      <c r="BL241" s="19" t="s">
        <v>147</v>
      </c>
      <c r="BM241" s="226" t="s">
        <v>358</v>
      </c>
    </row>
    <row r="242" s="2" customFormat="1">
      <c r="A242" s="40"/>
      <c r="B242" s="41"/>
      <c r="C242" s="42"/>
      <c r="D242" s="228" t="s">
        <v>149</v>
      </c>
      <c r="E242" s="42"/>
      <c r="F242" s="229" t="s">
        <v>357</v>
      </c>
      <c r="G242" s="42"/>
      <c r="H242" s="42"/>
      <c r="I242" s="230"/>
      <c r="J242" s="42"/>
      <c r="K242" s="42"/>
      <c r="L242" s="46"/>
      <c r="M242" s="231"/>
      <c r="N242" s="232"/>
      <c r="O242" s="87"/>
      <c r="P242" s="87"/>
      <c r="Q242" s="87"/>
      <c r="R242" s="87"/>
      <c r="S242" s="87"/>
      <c r="T242" s="88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149</v>
      </c>
      <c r="AU242" s="19" t="s">
        <v>82</v>
      </c>
    </row>
    <row r="243" s="2" customFormat="1">
      <c r="A243" s="40"/>
      <c r="B243" s="41"/>
      <c r="C243" s="42"/>
      <c r="D243" s="254" t="s">
        <v>159</v>
      </c>
      <c r="E243" s="42"/>
      <c r="F243" s="255" t="s">
        <v>359</v>
      </c>
      <c r="G243" s="42"/>
      <c r="H243" s="42"/>
      <c r="I243" s="230"/>
      <c r="J243" s="42"/>
      <c r="K243" s="42"/>
      <c r="L243" s="46"/>
      <c r="M243" s="231"/>
      <c r="N243" s="232"/>
      <c r="O243" s="87"/>
      <c r="P243" s="87"/>
      <c r="Q243" s="87"/>
      <c r="R243" s="87"/>
      <c r="S243" s="87"/>
      <c r="T243" s="88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159</v>
      </c>
      <c r="AU243" s="19" t="s">
        <v>82</v>
      </c>
    </row>
    <row r="244" s="2" customFormat="1" ht="33" customHeight="1">
      <c r="A244" s="40"/>
      <c r="B244" s="41"/>
      <c r="C244" s="215" t="s">
        <v>360</v>
      </c>
      <c r="D244" s="215" t="s">
        <v>143</v>
      </c>
      <c r="E244" s="216" t="s">
        <v>361</v>
      </c>
      <c r="F244" s="217" t="s">
        <v>362</v>
      </c>
      <c r="G244" s="218" t="s">
        <v>146</v>
      </c>
      <c r="H244" s="219">
        <v>521.77999999999997</v>
      </c>
      <c r="I244" s="220"/>
      <c r="J244" s="221">
        <f>ROUND(I244*H244,2)</f>
        <v>0</v>
      </c>
      <c r="K244" s="217" t="s">
        <v>156</v>
      </c>
      <c r="L244" s="46"/>
      <c r="M244" s="222" t="s">
        <v>19</v>
      </c>
      <c r="N244" s="223" t="s">
        <v>46</v>
      </c>
      <c r="O244" s="87"/>
      <c r="P244" s="224">
        <f>O244*H244</f>
        <v>0</v>
      </c>
      <c r="Q244" s="224">
        <v>0.13075999999999999</v>
      </c>
      <c r="R244" s="224">
        <f>Q244*H244</f>
        <v>68.227952799999983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147</v>
      </c>
      <c r="AT244" s="226" t="s">
        <v>143</v>
      </c>
      <c r="AU244" s="226" t="s">
        <v>82</v>
      </c>
      <c r="AY244" s="19" t="s">
        <v>141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147</v>
      </c>
      <c r="BK244" s="227">
        <f>ROUND(I244*H244,2)</f>
        <v>0</v>
      </c>
      <c r="BL244" s="19" t="s">
        <v>147</v>
      </c>
      <c r="BM244" s="226" t="s">
        <v>363</v>
      </c>
    </row>
    <row r="245" s="2" customFormat="1">
      <c r="A245" s="40"/>
      <c r="B245" s="41"/>
      <c r="C245" s="42"/>
      <c r="D245" s="228" t="s">
        <v>149</v>
      </c>
      <c r="E245" s="42"/>
      <c r="F245" s="229" t="s">
        <v>364</v>
      </c>
      <c r="G245" s="42"/>
      <c r="H245" s="42"/>
      <c r="I245" s="230"/>
      <c r="J245" s="42"/>
      <c r="K245" s="42"/>
      <c r="L245" s="46"/>
      <c r="M245" s="231"/>
      <c r="N245" s="232"/>
      <c r="O245" s="87"/>
      <c r="P245" s="87"/>
      <c r="Q245" s="87"/>
      <c r="R245" s="87"/>
      <c r="S245" s="87"/>
      <c r="T245" s="88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149</v>
      </c>
      <c r="AU245" s="19" t="s">
        <v>82</v>
      </c>
    </row>
    <row r="246" s="2" customFormat="1">
      <c r="A246" s="40"/>
      <c r="B246" s="41"/>
      <c r="C246" s="42"/>
      <c r="D246" s="254" t="s">
        <v>159</v>
      </c>
      <c r="E246" s="42"/>
      <c r="F246" s="255" t="s">
        <v>365</v>
      </c>
      <c r="G246" s="42"/>
      <c r="H246" s="42"/>
      <c r="I246" s="230"/>
      <c r="J246" s="42"/>
      <c r="K246" s="42"/>
      <c r="L246" s="46"/>
      <c r="M246" s="231"/>
      <c r="N246" s="232"/>
      <c r="O246" s="87"/>
      <c r="P246" s="87"/>
      <c r="Q246" s="87"/>
      <c r="R246" s="87"/>
      <c r="S246" s="87"/>
      <c r="T246" s="88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159</v>
      </c>
      <c r="AU246" s="19" t="s">
        <v>82</v>
      </c>
    </row>
    <row r="247" s="13" customFormat="1">
      <c r="A247" s="13"/>
      <c r="B247" s="233"/>
      <c r="C247" s="234"/>
      <c r="D247" s="228" t="s">
        <v>151</v>
      </c>
      <c r="E247" s="235" t="s">
        <v>19</v>
      </c>
      <c r="F247" s="236" t="s">
        <v>152</v>
      </c>
      <c r="G247" s="234"/>
      <c r="H247" s="235" t="s">
        <v>19</v>
      </c>
      <c r="I247" s="237"/>
      <c r="J247" s="234"/>
      <c r="K247" s="234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151</v>
      </c>
      <c r="AU247" s="242" t="s">
        <v>82</v>
      </c>
      <c r="AV247" s="13" t="s">
        <v>80</v>
      </c>
      <c r="AW247" s="13" t="s">
        <v>35</v>
      </c>
      <c r="AX247" s="13" t="s">
        <v>73</v>
      </c>
      <c r="AY247" s="242" t="s">
        <v>141</v>
      </c>
    </row>
    <row r="248" s="14" customFormat="1">
      <c r="A248" s="14"/>
      <c r="B248" s="243"/>
      <c r="C248" s="244"/>
      <c r="D248" s="228" t="s">
        <v>151</v>
      </c>
      <c r="E248" s="245" t="s">
        <v>19</v>
      </c>
      <c r="F248" s="246" t="s">
        <v>366</v>
      </c>
      <c r="G248" s="244"/>
      <c r="H248" s="247">
        <v>521.77999999999997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151</v>
      </c>
      <c r="AU248" s="253" t="s">
        <v>82</v>
      </c>
      <c r="AV248" s="14" t="s">
        <v>82</v>
      </c>
      <c r="AW248" s="14" t="s">
        <v>35</v>
      </c>
      <c r="AX248" s="14" t="s">
        <v>80</v>
      </c>
      <c r="AY248" s="253" t="s">
        <v>141</v>
      </c>
    </row>
    <row r="249" s="2" customFormat="1" ht="37.8" customHeight="1">
      <c r="A249" s="40"/>
      <c r="B249" s="41"/>
      <c r="C249" s="215" t="s">
        <v>367</v>
      </c>
      <c r="D249" s="215" t="s">
        <v>143</v>
      </c>
      <c r="E249" s="216" t="s">
        <v>368</v>
      </c>
      <c r="F249" s="217" t="s">
        <v>369</v>
      </c>
      <c r="G249" s="218" t="s">
        <v>146</v>
      </c>
      <c r="H249" s="219">
        <v>197.47</v>
      </c>
      <c r="I249" s="220"/>
      <c r="J249" s="221">
        <f>ROUND(I249*H249,2)</f>
        <v>0</v>
      </c>
      <c r="K249" s="217" t="s">
        <v>19</v>
      </c>
      <c r="L249" s="46"/>
      <c r="M249" s="222" t="s">
        <v>19</v>
      </c>
      <c r="N249" s="223" t="s">
        <v>46</v>
      </c>
      <c r="O249" s="87"/>
      <c r="P249" s="224">
        <f>O249*H249</f>
        <v>0</v>
      </c>
      <c r="Q249" s="224">
        <v>0</v>
      </c>
      <c r="R249" s="224">
        <f>Q249*H249</f>
        <v>0</v>
      </c>
      <c r="S249" s="224">
        <v>0</v>
      </c>
      <c r="T249" s="225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26" t="s">
        <v>147</v>
      </c>
      <c r="AT249" s="226" t="s">
        <v>143</v>
      </c>
      <c r="AU249" s="226" t="s">
        <v>82</v>
      </c>
      <c r="AY249" s="19" t="s">
        <v>141</v>
      </c>
      <c r="BE249" s="227">
        <f>IF(N249="základní",J249,0)</f>
        <v>0</v>
      </c>
      <c r="BF249" s="227">
        <f>IF(N249="snížená",J249,0)</f>
        <v>0</v>
      </c>
      <c r="BG249" s="227">
        <f>IF(N249="zákl. přenesená",J249,0)</f>
        <v>0</v>
      </c>
      <c r="BH249" s="227">
        <f>IF(N249="sníž. přenesená",J249,0)</f>
        <v>0</v>
      </c>
      <c r="BI249" s="227">
        <f>IF(N249="nulová",J249,0)</f>
        <v>0</v>
      </c>
      <c r="BJ249" s="19" t="s">
        <v>147</v>
      </c>
      <c r="BK249" s="227">
        <f>ROUND(I249*H249,2)</f>
        <v>0</v>
      </c>
      <c r="BL249" s="19" t="s">
        <v>147</v>
      </c>
      <c r="BM249" s="226" t="s">
        <v>370</v>
      </c>
    </row>
    <row r="250" s="2" customFormat="1">
      <c r="A250" s="40"/>
      <c r="B250" s="41"/>
      <c r="C250" s="42"/>
      <c r="D250" s="228" t="s">
        <v>149</v>
      </c>
      <c r="E250" s="42"/>
      <c r="F250" s="229" t="s">
        <v>369</v>
      </c>
      <c r="G250" s="42"/>
      <c r="H250" s="42"/>
      <c r="I250" s="230"/>
      <c r="J250" s="42"/>
      <c r="K250" s="42"/>
      <c r="L250" s="46"/>
      <c r="M250" s="231"/>
      <c r="N250" s="232"/>
      <c r="O250" s="87"/>
      <c r="P250" s="87"/>
      <c r="Q250" s="87"/>
      <c r="R250" s="87"/>
      <c r="S250" s="87"/>
      <c r="T250" s="88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149</v>
      </c>
      <c r="AU250" s="19" t="s">
        <v>82</v>
      </c>
    </row>
    <row r="251" s="12" customFormat="1" ht="22.8" customHeight="1">
      <c r="A251" s="12"/>
      <c r="B251" s="199"/>
      <c r="C251" s="200"/>
      <c r="D251" s="201" t="s">
        <v>72</v>
      </c>
      <c r="E251" s="213" t="s">
        <v>203</v>
      </c>
      <c r="F251" s="213" t="s">
        <v>371</v>
      </c>
      <c r="G251" s="200"/>
      <c r="H251" s="200"/>
      <c r="I251" s="203"/>
      <c r="J251" s="214">
        <f>BK251</f>
        <v>0</v>
      </c>
      <c r="K251" s="200"/>
      <c r="L251" s="205"/>
      <c r="M251" s="206"/>
      <c r="N251" s="207"/>
      <c r="O251" s="207"/>
      <c r="P251" s="208">
        <f>SUM(P252:P264)</f>
        <v>0</v>
      </c>
      <c r="Q251" s="207"/>
      <c r="R251" s="208">
        <f>SUM(R252:R264)</f>
        <v>0</v>
      </c>
      <c r="S251" s="207"/>
      <c r="T251" s="209">
        <f>SUM(T252:T264)</f>
        <v>16.542749999999998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0" t="s">
        <v>80</v>
      </c>
      <c r="AT251" s="211" t="s">
        <v>72</v>
      </c>
      <c r="AU251" s="211" t="s">
        <v>80</v>
      </c>
      <c r="AY251" s="210" t="s">
        <v>141</v>
      </c>
      <c r="BK251" s="212">
        <f>SUM(BK252:BK264)</f>
        <v>0</v>
      </c>
    </row>
    <row r="252" s="2" customFormat="1" ht="24.15" customHeight="1">
      <c r="A252" s="40"/>
      <c r="B252" s="41"/>
      <c r="C252" s="215" t="s">
        <v>372</v>
      </c>
      <c r="D252" s="215" t="s">
        <v>143</v>
      </c>
      <c r="E252" s="216" t="s">
        <v>373</v>
      </c>
      <c r="F252" s="217" t="s">
        <v>374</v>
      </c>
      <c r="G252" s="218" t="s">
        <v>146</v>
      </c>
      <c r="H252" s="219">
        <v>521.77999999999997</v>
      </c>
      <c r="I252" s="220"/>
      <c r="J252" s="221">
        <f>ROUND(I252*H252,2)</f>
        <v>0</v>
      </c>
      <c r="K252" s="217" t="s">
        <v>156</v>
      </c>
      <c r="L252" s="46"/>
      <c r="M252" s="222" t="s">
        <v>19</v>
      </c>
      <c r="N252" s="223" t="s">
        <v>46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0.023</v>
      </c>
      <c r="T252" s="225">
        <f>S252*H252</f>
        <v>12.00094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6" t="s">
        <v>147</v>
      </c>
      <c r="AT252" s="226" t="s">
        <v>143</v>
      </c>
      <c r="AU252" s="226" t="s">
        <v>82</v>
      </c>
      <c r="AY252" s="19" t="s">
        <v>141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9" t="s">
        <v>147</v>
      </c>
      <c r="BK252" s="227">
        <f>ROUND(I252*H252,2)</f>
        <v>0</v>
      </c>
      <c r="BL252" s="19" t="s">
        <v>147</v>
      </c>
      <c r="BM252" s="226" t="s">
        <v>375</v>
      </c>
    </row>
    <row r="253" s="2" customFormat="1">
      <c r="A253" s="40"/>
      <c r="B253" s="41"/>
      <c r="C253" s="42"/>
      <c r="D253" s="228" t="s">
        <v>149</v>
      </c>
      <c r="E253" s="42"/>
      <c r="F253" s="229" t="s">
        <v>376</v>
      </c>
      <c r="G253" s="42"/>
      <c r="H253" s="42"/>
      <c r="I253" s="230"/>
      <c r="J253" s="42"/>
      <c r="K253" s="42"/>
      <c r="L253" s="46"/>
      <c r="M253" s="231"/>
      <c r="N253" s="232"/>
      <c r="O253" s="87"/>
      <c r="P253" s="87"/>
      <c r="Q253" s="87"/>
      <c r="R253" s="87"/>
      <c r="S253" s="87"/>
      <c r="T253" s="88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149</v>
      </c>
      <c r="AU253" s="19" t="s">
        <v>82</v>
      </c>
    </row>
    <row r="254" s="2" customFormat="1">
      <c r="A254" s="40"/>
      <c r="B254" s="41"/>
      <c r="C254" s="42"/>
      <c r="D254" s="254" t="s">
        <v>159</v>
      </c>
      <c r="E254" s="42"/>
      <c r="F254" s="255" t="s">
        <v>377</v>
      </c>
      <c r="G254" s="42"/>
      <c r="H254" s="42"/>
      <c r="I254" s="230"/>
      <c r="J254" s="42"/>
      <c r="K254" s="42"/>
      <c r="L254" s="46"/>
      <c r="M254" s="231"/>
      <c r="N254" s="232"/>
      <c r="O254" s="87"/>
      <c r="P254" s="87"/>
      <c r="Q254" s="87"/>
      <c r="R254" s="87"/>
      <c r="S254" s="87"/>
      <c r="T254" s="88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159</v>
      </c>
      <c r="AU254" s="19" t="s">
        <v>82</v>
      </c>
    </row>
    <row r="255" s="13" customFormat="1">
      <c r="A255" s="13"/>
      <c r="B255" s="233"/>
      <c r="C255" s="234"/>
      <c r="D255" s="228" t="s">
        <v>151</v>
      </c>
      <c r="E255" s="235" t="s">
        <v>19</v>
      </c>
      <c r="F255" s="236" t="s">
        <v>152</v>
      </c>
      <c r="G255" s="234"/>
      <c r="H255" s="235" t="s">
        <v>19</v>
      </c>
      <c r="I255" s="237"/>
      <c r="J255" s="234"/>
      <c r="K255" s="234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151</v>
      </c>
      <c r="AU255" s="242" t="s">
        <v>82</v>
      </c>
      <c r="AV255" s="13" t="s">
        <v>80</v>
      </c>
      <c r="AW255" s="13" t="s">
        <v>35</v>
      </c>
      <c r="AX255" s="13" t="s">
        <v>73</v>
      </c>
      <c r="AY255" s="242" t="s">
        <v>141</v>
      </c>
    </row>
    <row r="256" s="14" customFormat="1">
      <c r="A256" s="14"/>
      <c r="B256" s="243"/>
      <c r="C256" s="244"/>
      <c r="D256" s="228" t="s">
        <v>151</v>
      </c>
      <c r="E256" s="245" t="s">
        <v>19</v>
      </c>
      <c r="F256" s="246" t="s">
        <v>366</v>
      </c>
      <c r="G256" s="244"/>
      <c r="H256" s="247">
        <v>521.77999999999997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151</v>
      </c>
      <c r="AU256" s="253" t="s">
        <v>82</v>
      </c>
      <c r="AV256" s="14" t="s">
        <v>82</v>
      </c>
      <c r="AW256" s="14" t="s">
        <v>35</v>
      </c>
      <c r="AX256" s="14" t="s">
        <v>73</v>
      </c>
      <c r="AY256" s="253" t="s">
        <v>141</v>
      </c>
    </row>
    <row r="257" s="15" customFormat="1">
      <c r="A257" s="15"/>
      <c r="B257" s="266"/>
      <c r="C257" s="267"/>
      <c r="D257" s="228" t="s">
        <v>151</v>
      </c>
      <c r="E257" s="268" t="s">
        <v>19</v>
      </c>
      <c r="F257" s="269" t="s">
        <v>190</v>
      </c>
      <c r="G257" s="267"/>
      <c r="H257" s="270">
        <v>521.77999999999997</v>
      </c>
      <c r="I257" s="271"/>
      <c r="J257" s="267"/>
      <c r="K257" s="267"/>
      <c r="L257" s="272"/>
      <c r="M257" s="273"/>
      <c r="N257" s="274"/>
      <c r="O257" s="274"/>
      <c r="P257" s="274"/>
      <c r="Q257" s="274"/>
      <c r="R257" s="274"/>
      <c r="S257" s="274"/>
      <c r="T257" s="27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6" t="s">
        <v>151</v>
      </c>
      <c r="AU257" s="276" t="s">
        <v>82</v>
      </c>
      <c r="AV257" s="15" t="s">
        <v>147</v>
      </c>
      <c r="AW257" s="15" t="s">
        <v>35</v>
      </c>
      <c r="AX257" s="15" t="s">
        <v>80</v>
      </c>
      <c r="AY257" s="276" t="s">
        <v>141</v>
      </c>
    </row>
    <row r="258" s="2" customFormat="1" ht="33" customHeight="1">
      <c r="A258" s="40"/>
      <c r="B258" s="41"/>
      <c r="C258" s="215" t="s">
        <v>378</v>
      </c>
      <c r="D258" s="215" t="s">
        <v>143</v>
      </c>
      <c r="E258" s="216" t="s">
        <v>379</v>
      </c>
      <c r="F258" s="217" t="s">
        <v>380</v>
      </c>
      <c r="G258" s="218" t="s">
        <v>146</v>
      </c>
      <c r="H258" s="219">
        <v>197.47</v>
      </c>
      <c r="I258" s="220"/>
      <c r="J258" s="221">
        <f>ROUND(I258*H258,2)</f>
        <v>0</v>
      </c>
      <c r="K258" s="217" t="s">
        <v>19</v>
      </c>
      <c r="L258" s="46"/>
      <c r="M258" s="222" t="s">
        <v>19</v>
      </c>
      <c r="N258" s="223" t="s">
        <v>46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0.023</v>
      </c>
      <c r="T258" s="225">
        <f>S258*H258</f>
        <v>4.5418099999999999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147</v>
      </c>
      <c r="AT258" s="226" t="s">
        <v>143</v>
      </c>
      <c r="AU258" s="226" t="s">
        <v>82</v>
      </c>
      <c r="AY258" s="19" t="s">
        <v>141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147</v>
      </c>
      <c r="BK258" s="227">
        <f>ROUND(I258*H258,2)</f>
        <v>0</v>
      </c>
      <c r="BL258" s="19" t="s">
        <v>147</v>
      </c>
      <c r="BM258" s="226" t="s">
        <v>381</v>
      </c>
    </row>
    <row r="259" s="2" customFormat="1">
      <c r="A259" s="40"/>
      <c r="B259" s="41"/>
      <c r="C259" s="42"/>
      <c r="D259" s="228" t="s">
        <v>149</v>
      </c>
      <c r="E259" s="42"/>
      <c r="F259" s="229" t="s">
        <v>382</v>
      </c>
      <c r="G259" s="42"/>
      <c r="H259" s="42"/>
      <c r="I259" s="230"/>
      <c r="J259" s="42"/>
      <c r="K259" s="42"/>
      <c r="L259" s="46"/>
      <c r="M259" s="231"/>
      <c r="N259" s="232"/>
      <c r="O259" s="87"/>
      <c r="P259" s="87"/>
      <c r="Q259" s="87"/>
      <c r="R259" s="87"/>
      <c r="S259" s="87"/>
      <c r="T259" s="88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149</v>
      </c>
      <c r="AU259" s="19" t="s">
        <v>82</v>
      </c>
    </row>
    <row r="260" s="2" customFormat="1" ht="24.15" customHeight="1">
      <c r="A260" s="40"/>
      <c r="B260" s="41"/>
      <c r="C260" s="215" t="s">
        <v>383</v>
      </c>
      <c r="D260" s="215" t="s">
        <v>143</v>
      </c>
      <c r="E260" s="216" t="s">
        <v>384</v>
      </c>
      <c r="F260" s="217" t="s">
        <v>385</v>
      </c>
      <c r="G260" s="218" t="s">
        <v>146</v>
      </c>
      <c r="H260" s="219">
        <v>668</v>
      </c>
      <c r="I260" s="220"/>
      <c r="J260" s="221">
        <f>ROUND(I260*H260,2)</f>
        <v>0</v>
      </c>
      <c r="K260" s="217" t="s">
        <v>156</v>
      </c>
      <c r="L260" s="46"/>
      <c r="M260" s="222" t="s">
        <v>19</v>
      </c>
      <c r="N260" s="223" t="s">
        <v>46</v>
      </c>
      <c r="O260" s="87"/>
      <c r="P260" s="224">
        <f>O260*H260</f>
        <v>0</v>
      </c>
      <c r="Q260" s="224">
        <v>0</v>
      </c>
      <c r="R260" s="224">
        <f>Q260*H260</f>
        <v>0</v>
      </c>
      <c r="S260" s="224">
        <v>0</v>
      </c>
      <c r="T260" s="225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26" t="s">
        <v>147</v>
      </c>
      <c r="AT260" s="226" t="s">
        <v>143</v>
      </c>
      <c r="AU260" s="226" t="s">
        <v>82</v>
      </c>
      <c r="AY260" s="19" t="s">
        <v>141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19" t="s">
        <v>147</v>
      </c>
      <c r="BK260" s="227">
        <f>ROUND(I260*H260,2)</f>
        <v>0</v>
      </c>
      <c r="BL260" s="19" t="s">
        <v>147</v>
      </c>
      <c r="BM260" s="226" t="s">
        <v>386</v>
      </c>
    </row>
    <row r="261" s="2" customFormat="1">
      <c r="A261" s="40"/>
      <c r="B261" s="41"/>
      <c r="C261" s="42"/>
      <c r="D261" s="228" t="s">
        <v>149</v>
      </c>
      <c r="E261" s="42"/>
      <c r="F261" s="229" t="s">
        <v>385</v>
      </c>
      <c r="G261" s="42"/>
      <c r="H261" s="42"/>
      <c r="I261" s="230"/>
      <c r="J261" s="42"/>
      <c r="K261" s="42"/>
      <c r="L261" s="46"/>
      <c r="M261" s="231"/>
      <c r="N261" s="232"/>
      <c r="O261" s="87"/>
      <c r="P261" s="87"/>
      <c r="Q261" s="87"/>
      <c r="R261" s="87"/>
      <c r="S261" s="87"/>
      <c r="T261" s="88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149</v>
      </c>
      <c r="AU261" s="19" t="s">
        <v>82</v>
      </c>
    </row>
    <row r="262" s="2" customFormat="1">
      <c r="A262" s="40"/>
      <c r="B262" s="41"/>
      <c r="C262" s="42"/>
      <c r="D262" s="254" t="s">
        <v>159</v>
      </c>
      <c r="E262" s="42"/>
      <c r="F262" s="255" t="s">
        <v>387</v>
      </c>
      <c r="G262" s="42"/>
      <c r="H262" s="42"/>
      <c r="I262" s="230"/>
      <c r="J262" s="42"/>
      <c r="K262" s="42"/>
      <c r="L262" s="46"/>
      <c r="M262" s="231"/>
      <c r="N262" s="232"/>
      <c r="O262" s="87"/>
      <c r="P262" s="87"/>
      <c r="Q262" s="87"/>
      <c r="R262" s="87"/>
      <c r="S262" s="87"/>
      <c r="T262" s="88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159</v>
      </c>
      <c r="AU262" s="19" t="s">
        <v>82</v>
      </c>
    </row>
    <row r="263" s="13" customFormat="1">
      <c r="A263" s="13"/>
      <c r="B263" s="233"/>
      <c r="C263" s="234"/>
      <c r="D263" s="228" t="s">
        <v>151</v>
      </c>
      <c r="E263" s="235" t="s">
        <v>19</v>
      </c>
      <c r="F263" s="236" t="s">
        <v>152</v>
      </c>
      <c r="G263" s="234"/>
      <c r="H263" s="235" t="s">
        <v>19</v>
      </c>
      <c r="I263" s="237"/>
      <c r="J263" s="234"/>
      <c r="K263" s="234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151</v>
      </c>
      <c r="AU263" s="242" t="s">
        <v>82</v>
      </c>
      <c r="AV263" s="13" t="s">
        <v>80</v>
      </c>
      <c r="AW263" s="13" t="s">
        <v>35</v>
      </c>
      <c r="AX263" s="13" t="s">
        <v>73</v>
      </c>
      <c r="AY263" s="242" t="s">
        <v>141</v>
      </c>
    </row>
    <row r="264" s="14" customFormat="1">
      <c r="A264" s="14"/>
      <c r="B264" s="243"/>
      <c r="C264" s="244"/>
      <c r="D264" s="228" t="s">
        <v>151</v>
      </c>
      <c r="E264" s="245" t="s">
        <v>19</v>
      </c>
      <c r="F264" s="246" t="s">
        <v>388</v>
      </c>
      <c r="G264" s="244"/>
      <c r="H264" s="247">
        <v>668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151</v>
      </c>
      <c r="AU264" s="253" t="s">
        <v>82</v>
      </c>
      <c r="AV264" s="14" t="s">
        <v>82</v>
      </c>
      <c r="AW264" s="14" t="s">
        <v>35</v>
      </c>
      <c r="AX264" s="14" t="s">
        <v>80</v>
      </c>
      <c r="AY264" s="253" t="s">
        <v>141</v>
      </c>
    </row>
    <row r="265" s="12" customFormat="1" ht="22.8" customHeight="1">
      <c r="A265" s="12"/>
      <c r="B265" s="199"/>
      <c r="C265" s="200"/>
      <c r="D265" s="201" t="s">
        <v>72</v>
      </c>
      <c r="E265" s="213" t="s">
        <v>389</v>
      </c>
      <c r="F265" s="213" t="s">
        <v>390</v>
      </c>
      <c r="G265" s="200"/>
      <c r="H265" s="200"/>
      <c r="I265" s="203"/>
      <c r="J265" s="214">
        <f>BK265</f>
        <v>0</v>
      </c>
      <c r="K265" s="200"/>
      <c r="L265" s="205"/>
      <c r="M265" s="206"/>
      <c r="N265" s="207"/>
      <c r="O265" s="207"/>
      <c r="P265" s="208">
        <f>SUM(P266:P269)</f>
        <v>0</v>
      </c>
      <c r="Q265" s="207"/>
      <c r="R265" s="208">
        <f>SUM(R266:R269)</f>
        <v>0</v>
      </c>
      <c r="S265" s="207"/>
      <c r="T265" s="209">
        <f>SUM(T266:T269)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0" t="s">
        <v>80</v>
      </c>
      <c r="AT265" s="211" t="s">
        <v>72</v>
      </c>
      <c r="AU265" s="211" t="s">
        <v>80</v>
      </c>
      <c r="AY265" s="210" t="s">
        <v>141</v>
      </c>
      <c r="BK265" s="212">
        <f>SUM(BK266:BK269)</f>
        <v>0</v>
      </c>
    </row>
    <row r="266" s="2" customFormat="1" ht="24.15" customHeight="1">
      <c r="A266" s="40"/>
      <c r="B266" s="41"/>
      <c r="C266" s="215" t="s">
        <v>391</v>
      </c>
      <c r="D266" s="215" t="s">
        <v>143</v>
      </c>
      <c r="E266" s="216" t="s">
        <v>392</v>
      </c>
      <c r="F266" s="217" t="s">
        <v>393</v>
      </c>
      <c r="G266" s="218" t="s">
        <v>285</v>
      </c>
      <c r="H266" s="219">
        <v>36.637</v>
      </c>
      <c r="I266" s="220"/>
      <c r="J266" s="221">
        <f>ROUND(I266*H266,2)</f>
        <v>0</v>
      </c>
      <c r="K266" s="217" t="s">
        <v>19</v>
      </c>
      <c r="L266" s="46"/>
      <c r="M266" s="222" t="s">
        <v>19</v>
      </c>
      <c r="N266" s="223" t="s">
        <v>46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26" t="s">
        <v>147</v>
      </c>
      <c r="AT266" s="226" t="s">
        <v>143</v>
      </c>
      <c r="AU266" s="226" t="s">
        <v>82</v>
      </c>
      <c r="AY266" s="19" t="s">
        <v>141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19" t="s">
        <v>147</v>
      </c>
      <c r="BK266" s="227">
        <f>ROUND(I266*H266,2)</f>
        <v>0</v>
      </c>
      <c r="BL266" s="19" t="s">
        <v>147</v>
      </c>
      <c r="BM266" s="226" t="s">
        <v>394</v>
      </c>
    </row>
    <row r="267" s="2" customFormat="1">
      <c r="A267" s="40"/>
      <c r="B267" s="41"/>
      <c r="C267" s="42"/>
      <c r="D267" s="228" t="s">
        <v>149</v>
      </c>
      <c r="E267" s="42"/>
      <c r="F267" s="229" t="s">
        <v>395</v>
      </c>
      <c r="G267" s="42"/>
      <c r="H267" s="42"/>
      <c r="I267" s="230"/>
      <c r="J267" s="42"/>
      <c r="K267" s="42"/>
      <c r="L267" s="46"/>
      <c r="M267" s="231"/>
      <c r="N267" s="232"/>
      <c r="O267" s="87"/>
      <c r="P267" s="87"/>
      <c r="Q267" s="87"/>
      <c r="R267" s="87"/>
      <c r="S267" s="87"/>
      <c r="T267" s="88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149</v>
      </c>
      <c r="AU267" s="19" t="s">
        <v>82</v>
      </c>
    </row>
    <row r="268" s="13" customFormat="1">
      <c r="A268" s="13"/>
      <c r="B268" s="233"/>
      <c r="C268" s="234"/>
      <c r="D268" s="228" t="s">
        <v>151</v>
      </c>
      <c r="E268" s="235" t="s">
        <v>19</v>
      </c>
      <c r="F268" s="236" t="s">
        <v>396</v>
      </c>
      <c r="G268" s="234"/>
      <c r="H268" s="235" t="s">
        <v>19</v>
      </c>
      <c r="I268" s="237"/>
      <c r="J268" s="234"/>
      <c r="K268" s="234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151</v>
      </c>
      <c r="AU268" s="242" t="s">
        <v>82</v>
      </c>
      <c r="AV268" s="13" t="s">
        <v>80</v>
      </c>
      <c r="AW268" s="13" t="s">
        <v>35</v>
      </c>
      <c r="AX268" s="13" t="s">
        <v>73</v>
      </c>
      <c r="AY268" s="242" t="s">
        <v>141</v>
      </c>
    </row>
    <row r="269" s="14" customFormat="1">
      <c r="A269" s="14"/>
      <c r="B269" s="243"/>
      <c r="C269" s="244"/>
      <c r="D269" s="228" t="s">
        <v>151</v>
      </c>
      <c r="E269" s="245" t="s">
        <v>19</v>
      </c>
      <c r="F269" s="246" t="s">
        <v>397</v>
      </c>
      <c r="G269" s="244"/>
      <c r="H269" s="247">
        <v>36.637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151</v>
      </c>
      <c r="AU269" s="253" t="s">
        <v>82</v>
      </c>
      <c r="AV269" s="14" t="s">
        <v>82</v>
      </c>
      <c r="AW269" s="14" t="s">
        <v>35</v>
      </c>
      <c r="AX269" s="14" t="s">
        <v>80</v>
      </c>
      <c r="AY269" s="253" t="s">
        <v>141</v>
      </c>
    </row>
    <row r="270" s="12" customFormat="1" ht="22.8" customHeight="1">
      <c r="A270" s="12"/>
      <c r="B270" s="199"/>
      <c r="C270" s="200"/>
      <c r="D270" s="201" t="s">
        <v>72</v>
      </c>
      <c r="E270" s="213" t="s">
        <v>398</v>
      </c>
      <c r="F270" s="213" t="s">
        <v>399</v>
      </c>
      <c r="G270" s="200"/>
      <c r="H270" s="200"/>
      <c r="I270" s="203"/>
      <c r="J270" s="214">
        <f>BK270</f>
        <v>0</v>
      </c>
      <c r="K270" s="200"/>
      <c r="L270" s="205"/>
      <c r="M270" s="206"/>
      <c r="N270" s="207"/>
      <c r="O270" s="207"/>
      <c r="P270" s="208">
        <f>SUM(P271:P275)</f>
        <v>0</v>
      </c>
      <c r="Q270" s="207"/>
      <c r="R270" s="208">
        <f>SUM(R271:R275)</f>
        <v>0</v>
      </c>
      <c r="S270" s="207"/>
      <c r="T270" s="209">
        <f>SUM(T271:T275)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0" t="s">
        <v>80</v>
      </c>
      <c r="AT270" s="211" t="s">
        <v>72</v>
      </c>
      <c r="AU270" s="211" t="s">
        <v>80</v>
      </c>
      <c r="AY270" s="210" t="s">
        <v>141</v>
      </c>
      <c r="BK270" s="212">
        <f>SUM(BK271:BK275)</f>
        <v>0</v>
      </c>
    </row>
    <row r="271" s="2" customFormat="1" ht="16.5" customHeight="1">
      <c r="A271" s="40"/>
      <c r="B271" s="41"/>
      <c r="C271" s="215" t="s">
        <v>400</v>
      </c>
      <c r="D271" s="215" t="s">
        <v>143</v>
      </c>
      <c r="E271" s="216" t="s">
        <v>401</v>
      </c>
      <c r="F271" s="217" t="s">
        <v>402</v>
      </c>
      <c r="G271" s="218" t="s">
        <v>285</v>
      </c>
      <c r="H271" s="219">
        <v>226.648</v>
      </c>
      <c r="I271" s="220"/>
      <c r="J271" s="221">
        <f>ROUND(I271*H271,2)</f>
        <v>0</v>
      </c>
      <c r="K271" s="217" t="s">
        <v>156</v>
      </c>
      <c r="L271" s="46"/>
      <c r="M271" s="222" t="s">
        <v>19</v>
      </c>
      <c r="N271" s="223" t="s">
        <v>46</v>
      </c>
      <c r="O271" s="87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6" t="s">
        <v>147</v>
      </c>
      <c r="AT271" s="226" t="s">
        <v>143</v>
      </c>
      <c r="AU271" s="226" t="s">
        <v>82</v>
      </c>
      <c r="AY271" s="19" t="s">
        <v>141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9" t="s">
        <v>147</v>
      </c>
      <c r="BK271" s="227">
        <f>ROUND(I271*H271,2)</f>
        <v>0</v>
      </c>
      <c r="BL271" s="19" t="s">
        <v>147</v>
      </c>
      <c r="BM271" s="226" t="s">
        <v>403</v>
      </c>
    </row>
    <row r="272" s="2" customFormat="1">
      <c r="A272" s="40"/>
      <c r="B272" s="41"/>
      <c r="C272" s="42"/>
      <c r="D272" s="228" t="s">
        <v>149</v>
      </c>
      <c r="E272" s="42"/>
      <c r="F272" s="229" t="s">
        <v>404</v>
      </c>
      <c r="G272" s="42"/>
      <c r="H272" s="42"/>
      <c r="I272" s="230"/>
      <c r="J272" s="42"/>
      <c r="K272" s="42"/>
      <c r="L272" s="46"/>
      <c r="M272" s="231"/>
      <c r="N272" s="232"/>
      <c r="O272" s="87"/>
      <c r="P272" s="87"/>
      <c r="Q272" s="87"/>
      <c r="R272" s="87"/>
      <c r="S272" s="87"/>
      <c r="T272" s="88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149</v>
      </c>
      <c r="AU272" s="19" t="s">
        <v>82</v>
      </c>
    </row>
    <row r="273" s="2" customFormat="1">
      <c r="A273" s="40"/>
      <c r="B273" s="41"/>
      <c r="C273" s="42"/>
      <c r="D273" s="254" t="s">
        <v>159</v>
      </c>
      <c r="E273" s="42"/>
      <c r="F273" s="255" t="s">
        <v>405</v>
      </c>
      <c r="G273" s="42"/>
      <c r="H273" s="42"/>
      <c r="I273" s="230"/>
      <c r="J273" s="42"/>
      <c r="K273" s="42"/>
      <c r="L273" s="46"/>
      <c r="M273" s="231"/>
      <c r="N273" s="232"/>
      <c r="O273" s="87"/>
      <c r="P273" s="87"/>
      <c r="Q273" s="87"/>
      <c r="R273" s="87"/>
      <c r="S273" s="87"/>
      <c r="T273" s="88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159</v>
      </c>
      <c r="AU273" s="19" t="s">
        <v>82</v>
      </c>
    </row>
    <row r="274" s="2" customFormat="1" ht="16.5" customHeight="1">
      <c r="A274" s="40"/>
      <c r="B274" s="41"/>
      <c r="C274" s="215" t="s">
        <v>406</v>
      </c>
      <c r="D274" s="215" t="s">
        <v>143</v>
      </c>
      <c r="E274" s="216" t="s">
        <v>407</v>
      </c>
      <c r="F274" s="217" t="s">
        <v>408</v>
      </c>
      <c r="G274" s="218" t="s">
        <v>285</v>
      </c>
      <c r="H274" s="219">
        <v>226.648</v>
      </c>
      <c r="I274" s="220"/>
      <c r="J274" s="221">
        <f>ROUND(I274*H274,2)</f>
        <v>0</v>
      </c>
      <c r="K274" s="217" t="s">
        <v>19</v>
      </c>
      <c r="L274" s="46"/>
      <c r="M274" s="222" t="s">
        <v>19</v>
      </c>
      <c r="N274" s="223" t="s">
        <v>46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6" t="s">
        <v>147</v>
      </c>
      <c r="AT274" s="226" t="s">
        <v>143</v>
      </c>
      <c r="AU274" s="226" t="s">
        <v>82</v>
      </c>
      <c r="AY274" s="19" t="s">
        <v>141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147</v>
      </c>
      <c r="BK274" s="227">
        <f>ROUND(I274*H274,2)</f>
        <v>0</v>
      </c>
      <c r="BL274" s="19" t="s">
        <v>147</v>
      </c>
      <c r="BM274" s="226" t="s">
        <v>409</v>
      </c>
    </row>
    <row r="275" s="2" customFormat="1">
      <c r="A275" s="40"/>
      <c r="B275" s="41"/>
      <c r="C275" s="42"/>
      <c r="D275" s="228" t="s">
        <v>149</v>
      </c>
      <c r="E275" s="42"/>
      <c r="F275" s="229" t="s">
        <v>408</v>
      </c>
      <c r="G275" s="42"/>
      <c r="H275" s="42"/>
      <c r="I275" s="230"/>
      <c r="J275" s="42"/>
      <c r="K275" s="42"/>
      <c r="L275" s="46"/>
      <c r="M275" s="231"/>
      <c r="N275" s="232"/>
      <c r="O275" s="87"/>
      <c r="P275" s="87"/>
      <c r="Q275" s="87"/>
      <c r="R275" s="87"/>
      <c r="S275" s="87"/>
      <c r="T275" s="88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149</v>
      </c>
      <c r="AU275" s="19" t="s">
        <v>82</v>
      </c>
    </row>
    <row r="276" s="12" customFormat="1" ht="25.92" customHeight="1">
      <c r="A276" s="12"/>
      <c r="B276" s="199"/>
      <c r="C276" s="200"/>
      <c r="D276" s="201" t="s">
        <v>72</v>
      </c>
      <c r="E276" s="202" t="s">
        <v>410</v>
      </c>
      <c r="F276" s="202" t="s">
        <v>411</v>
      </c>
      <c r="G276" s="200"/>
      <c r="H276" s="200"/>
      <c r="I276" s="203"/>
      <c r="J276" s="204">
        <f>BK276</f>
        <v>0</v>
      </c>
      <c r="K276" s="200"/>
      <c r="L276" s="205"/>
      <c r="M276" s="206"/>
      <c r="N276" s="207"/>
      <c r="O276" s="207"/>
      <c r="P276" s="208">
        <f>SUM(P277:P278)</f>
        <v>0</v>
      </c>
      <c r="Q276" s="207"/>
      <c r="R276" s="208">
        <f>SUM(R277:R278)</f>
        <v>0</v>
      </c>
      <c r="S276" s="207"/>
      <c r="T276" s="209">
        <f>SUM(T277:T278)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10" t="s">
        <v>147</v>
      </c>
      <c r="AT276" s="211" t="s">
        <v>72</v>
      </c>
      <c r="AU276" s="211" t="s">
        <v>73</v>
      </c>
      <c r="AY276" s="210" t="s">
        <v>141</v>
      </c>
      <c r="BK276" s="212">
        <f>SUM(BK277:BK278)</f>
        <v>0</v>
      </c>
    </row>
    <row r="277" s="2" customFormat="1" ht="33" customHeight="1">
      <c r="A277" s="40"/>
      <c r="B277" s="41"/>
      <c r="C277" s="215" t="s">
        <v>412</v>
      </c>
      <c r="D277" s="215" t="s">
        <v>143</v>
      </c>
      <c r="E277" s="216" t="s">
        <v>413</v>
      </c>
      <c r="F277" s="217" t="s">
        <v>414</v>
      </c>
      <c r="G277" s="218" t="s">
        <v>415</v>
      </c>
      <c r="H277" s="219">
        <v>1</v>
      </c>
      <c r="I277" s="220"/>
      <c r="J277" s="221">
        <f>ROUND(I277*H277,2)</f>
        <v>0</v>
      </c>
      <c r="K277" s="217" t="s">
        <v>19</v>
      </c>
      <c r="L277" s="46"/>
      <c r="M277" s="222" t="s">
        <v>19</v>
      </c>
      <c r="N277" s="223" t="s">
        <v>46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147</v>
      </c>
      <c r="AT277" s="226" t="s">
        <v>143</v>
      </c>
      <c r="AU277" s="226" t="s">
        <v>80</v>
      </c>
      <c r="AY277" s="19" t="s">
        <v>141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147</v>
      </c>
      <c r="BK277" s="227">
        <f>ROUND(I277*H277,2)</f>
        <v>0</v>
      </c>
      <c r="BL277" s="19" t="s">
        <v>147</v>
      </c>
      <c r="BM277" s="226" t="s">
        <v>416</v>
      </c>
    </row>
    <row r="278" s="2" customFormat="1">
      <c r="A278" s="40"/>
      <c r="B278" s="41"/>
      <c r="C278" s="42"/>
      <c r="D278" s="228" t="s">
        <v>149</v>
      </c>
      <c r="E278" s="42"/>
      <c r="F278" s="229" t="s">
        <v>414</v>
      </c>
      <c r="G278" s="42"/>
      <c r="H278" s="42"/>
      <c r="I278" s="230"/>
      <c r="J278" s="42"/>
      <c r="K278" s="42"/>
      <c r="L278" s="46"/>
      <c r="M278" s="278"/>
      <c r="N278" s="279"/>
      <c r="O278" s="280"/>
      <c r="P278" s="280"/>
      <c r="Q278" s="280"/>
      <c r="R278" s="280"/>
      <c r="S278" s="280"/>
      <c r="T278" s="281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149</v>
      </c>
      <c r="AU278" s="19" t="s">
        <v>80</v>
      </c>
    </row>
    <row r="279" s="2" customFormat="1" ht="6.96" customHeight="1">
      <c r="A279" s="40"/>
      <c r="B279" s="62"/>
      <c r="C279" s="63"/>
      <c r="D279" s="63"/>
      <c r="E279" s="63"/>
      <c r="F279" s="63"/>
      <c r="G279" s="63"/>
      <c r="H279" s="63"/>
      <c r="I279" s="63"/>
      <c r="J279" s="63"/>
      <c r="K279" s="63"/>
      <c r="L279" s="46"/>
      <c r="M279" s="40"/>
      <c r="O279" s="40"/>
      <c r="P279" s="40"/>
      <c r="Q279" s="40"/>
      <c r="R279" s="40"/>
      <c r="S279" s="40"/>
      <c r="T279" s="40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</row>
  </sheetData>
  <sheetProtection sheet="1" autoFilter="0" formatColumns="0" formatRows="0" objects="1" scenarios="1" spinCount="100000" saltValue="6TySPWljRwqypU0gbncCfa9EJU4CKDBU1fzrIar5vNbif5vZ3MkQv9oB70sgn9G9wN5hhmv6KIMDe2Xz3jukTg==" hashValue="4lgqIx1aFSmwL343Ebk0UnHqlAQYkWDqHCjVT0duEp46dYv2fManbWw2yBF9xT+JsizU6y5s2YVqTl3ixK30zA==" algorithmName="SHA-512" password="CC35"/>
  <autoFilter ref="C93:K27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2:H82"/>
    <mergeCell ref="E84:H84"/>
    <mergeCell ref="E86:H86"/>
    <mergeCell ref="L2:V2"/>
  </mergeCells>
  <hyperlinks>
    <hyperlink ref="F103" r:id="rId1" display="https://podminky.urs.cz/item/CS_URS_2025_02/111301111"/>
    <hyperlink ref="F108" r:id="rId2" display="https://podminky.urs.cz/item/CS_URS_2025_02/181411121"/>
    <hyperlink ref="F118" r:id="rId3" display="https://podminky.urs.cz/item/CS_URS_2025_02/114203103"/>
    <hyperlink ref="F128" r:id="rId4" display="https://podminky.urs.cz/item/CS_URS_2025_02/114203202"/>
    <hyperlink ref="F132" r:id="rId5" display="https://podminky.urs.cz/item/CS_URS_2025_02/114253301"/>
    <hyperlink ref="F135" r:id="rId6" display="https://podminky.urs.cz/item/CS_URS_2025_02/124253100"/>
    <hyperlink ref="F140" r:id="rId7" display="https://podminky.urs.cz/item/CS_URS_2025_02/129253101"/>
    <hyperlink ref="F150" r:id="rId8" display="https://podminky.urs.cz/item/CS_URS_2025_02/162351103"/>
    <hyperlink ref="F158" r:id="rId9" display="https://podminky.urs.cz/item/CS_URS_2025_02/167151101"/>
    <hyperlink ref="F165" r:id="rId10" display="https://podminky.urs.cz/item/CS_URS_2025_02/171151211-R"/>
    <hyperlink ref="F170" r:id="rId11" display="https://podminky.urs.cz/item/CS_URS_2025_02/174151102"/>
    <hyperlink ref="F177" r:id="rId12" display="https://podminky.urs.cz/item/CS_URS_2025_02/174251109"/>
    <hyperlink ref="F180" r:id="rId13" display="https://podminky.urs.cz/item/CS_URS_2025_02/181951111"/>
    <hyperlink ref="F186" r:id="rId14" display="https://podminky.urs.cz/item/CS_URS_2025_02/321212845"/>
    <hyperlink ref="F199" r:id="rId15" display="https://podminky.urs.cz/item/CS_URS_2025_02/321213234"/>
    <hyperlink ref="F212" r:id="rId16" display="https://podminky.urs.cz/item/CS_URS_2025_02/321351010"/>
    <hyperlink ref="F215" r:id="rId17" display="https://podminky.urs.cz/item/CS_URS_2025_02/321352010"/>
    <hyperlink ref="F219" r:id="rId18" display="https://podminky.urs.cz/item/CS_URS_2025_02/451317112"/>
    <hyperlink ref="F228" r:id="rId19" display="https://podminky.urs.cz/item/CS_URS_2025_02/452311161"/>
    <hyperlink ref="F233" r:id="rId20" display="https://podminky.urs.cz/item/CS_URS_2025_02/465513327"/>
    <hyperlink ref="F243" r:id="rId21" display="https://podminky.urs.cz/item/CS_URS_2025_02/628195001"/>
    <hyperlink ref="F246" r:id="rId22" display="https://podminky.urs.cz/item/CS_URS_2025_02/628635552"/>
    <hyperlink ref="F254" r:id="rId23" display="https://podminky.urs.cz/item/CS_URS_2025_02/938903211"/>
    <hyperlink ref="F262" r:id="rId24" display="https://podminky.urs.cz/item/CS_URS_2025_02/985131111"/>
    <hyperlink ref="F273" r:id="rId25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104</v>
      </c>
      <c r="L4" s="22"/>
      <c r="M4" s="144" t="s">
        <v>10</v>
      </c>
      <c r="AT4" s="19" t="s">
        <v>35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Raná, Vojtěchov, Mrákotínský potok, odstranění povodňových škod</v>
      </c>
      <c r="F7" s="145"/>
      <c r="G7" s="145"/>
      <c r="H7" s="145"/>
      <c r="L7" s="22"/>
    </row>
    <row r="8" s="1" customFormat="1" ht="12" customHeight="1">
      <c r="B8" s="22"/>
      <c r="D8" s="145" t="s">
        <v>105</v>
      </c>
      <c r="L8" s="22"/>
    </row>
    <row r="9" s="2" customFormat="1" ht="23.25" customHeight="1">
      <c r="A9" s="40"/>
      <c r="B9" s="46"/>
      <c r="C9" s="40"/>
      <c r="D9" s="40"/>
      <c r="E9" s="146" t="s">
        <v>106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417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19.1.2026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27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28</v>
      </c>
      <c r="F17" s="40"/>
      <c r="G17" s="40"/>
      <c r="H17" s="40"/>
      <c r="I17" s="145" t="s">
        <v>29</v>
      </c>
      <c r="J17" s="136" t="s">
        <v>30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29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33</v>
      </c>
      <c r="E22" s="40"/>
      <c r="F22" s="40"/>
      <c r="G22" s="40"/>
      <c r="H22" s="40"/>
      <c r="I22" s="145" t="s">
        <v>26</v>
      </c>
      <c r="J22" s="136" t="s">
        <v>109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110</v>
      </c>
      <c r="F23" s="40"/>
      <c r="G23" s="40"/>
      <c r="H23" s="40"/>
      <c r="I23" s="145" t="s">
        <v>29</v>
      </c>
      <c r="J23" s="136" t="s">
        <v>111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112</v>
      </c>
      <c r="F26" s="40"/>
      <c r="G26" s="40"/>
      <c r="H26" s="40"/>
      <c r="I26" s="145" t="s">
        <v>29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ROUND(J97,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ROUND((SUM(BE97:BE313)),  2)</f>
        <v>0</v>
      </c>
      <c r="G35" s="40"/>
      <c r="H35" s="40"/>
      <c r="I35" s="160">
        <v>0.20999999999999999</v>
      </c>
      <c r="J35" s="159">
        <f>ROUND(((SUM(BE97:BE313))*I35),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45</v>
      </c>
      <c r="F36" s="159">
        <f>ROUND((SUM(BF97:BF313)),  2)</f>
        <v>0</v>
      </c>
      <c r="G36" s="40"/>
      <c r="H36" s="40"/>
      <c r="I36" s="160">
        <v>0.12</v>
      </c>
      <c r="J36" s="159">
        <f>ROUND(((SUM(BF97:BF313))*I36),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43</v>
      </c>
      <c r="E37" s="145" t="s">
        <v>46</v>
      </c>
      <c r="F37" s="159">
        <f>ROUND((SUM(BG97:BG313)),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ROUND((SUM(BH97:BH313)),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ROUND((SUM(BI97:BI313)),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Raná, Vojtěchov, Mrákotínský potok, odstranění povodňových škod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23.25" customHeight="1">
      <c r="A52" s="40"/>
      <c r="B52" s="41"/>
      <c r="C52" s="42"/>
      <c r="D52" s="42"/>
      <c r="E52" s="172" t="s">
        <v>106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SO 02 - Mrákotín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Pardubický kraj</v>
      </c>
      <c r="G56" s="42"/>
      <c r="H56" s="42"/>
      <c r="I56" s="34" t="s">
        <v>23</v>
      </c>
      <c r="J56" s="75" t="str">
        <f>IF(J14="","",J14)</f>
        <v>19.1.2026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Labe, státní podnik</v>
      </c>
      <c r="G58" s="42"/>
      <c r="H58" s="42"/>
      <c r="I58" s="34" t="s">
        <v>33</v>
      </c>
      <c r="J58" s="38" t="str">
        <f>E23</f>
        <v>STATING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Aleš Hejtman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114</v>
      </c>
      <c r="D61" s="174"/>
      <c r="E61" s="174"/>
      <c r="F61" s="174"/>
      <c r="G61" s="174"/>
      <c r="H61" s="174"/>
      <c r="I61" s="174"/>
      <c r="J61" s="175" t="s">
        <v>115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5">
        <f>J97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7"/>
      <c r="C64" s="178"/>
      <c r="D64" s="179" t="s">
        <v>117</v>
      </c>
      <c r="E64" s="180"/>
      <c r="F64" s="180"/>
      <c r="G64" s="180"/>
      <c r="H64" s="180"/>
      <c r="I64" s="180"/>
      <c r="J64" s="181">
        <f>J98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118</v>
      </c>
      <c r="E65" s="185"/>
      <c r="F65" s="185"/>
      <c r="G65" s="185"/>
      <c r="H65" s="185"/>
      <c r="I65" s="185"/>
      <c r="J65" s="186">
        <f>J99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418</v>
      </c>
      <c r="E66" s="185"/>
      <c r="F66" s="185"/>
      <c r="G66" s="185"/>
      <c r="H66" s="185"/>
      <c r="I66" s="185"/>
      <c r="J66" s="186">
        <f>J185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119</v>
      </c>
      <c r="E67" s="185"/>
      <c r="F67" s="185"/>
      <c r="G67" s="185"/>
      <c r="H67" s="185"/>
      <c r="I67" s="185"/>
      <c r="J67" s="186">
        <f>J190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120</v>
      </c>
      <c r="E68" s="185"/>
      <c r="F68" s="185"/>
      <c r="G68" s="185"/>
      <c r="H68" s="185"/>
      <c r="I68" s="185"/>
      <c r="J68" s="186">
        <f>J222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121</v>
      </c>
      <c r="E69" s="185"/>
      <c r="F69" s="185"/>
      <c r="G69" s="185"/>
      <c r="H69" s="185"/>
      <c r="I69" s="185"/>
      <c r="J69" s="186">
        <f>J252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122</v>
      </c>
      <c r="E70" s="185"/>
      <c r="F70" s="185"/>
      <c r="G70" s="185"/>
      <c r="H70" s="185"/>
      <c r="I70" s="185"/>
      <c r="J70" s="186">
        <f>J269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123</v>
      </c>
      <c r="E71" s="185"/>
      <c r="F71" s="185"/>
      <c r="G71" s="185"/>
      <c r="H71" s="185"/>
      <c r="I71" s="185"/>
      <c r="J71" s="186">
        <f>J284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124</v>
      </c>
      <c r="E72" s="185"/>
      <c r="F72" s="185"/>
      <c r="G72" s="185"/>
      <c r="H72" s="185"/>
      <c r="I72" s="185"/>
      <c r="J72" s="186">
        <f>J292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419</v>
      </c>
      <c r="E73" s="180"/>
      <c r="F73" s="180"/>
      <c r="G73" s="180"/>
      <c r="H73" s="180"/>
      <c r="I73" s="180"/>
      <c r="J73" s="181">
        <f>J298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420</v>
      </c>
      <c r="E74" s="185"/>
      <c r="F74" s="185"/>
      <c r="G74" s="185"/>
      <c r="H74" s="185"/>
      <c r="I74" s="185"/>
      <c r="J74" s="186">
        <f>J299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7"/>
      <c r="C75" s="178"/>
      <c r="D75" s="179" t="s">
        <v>125</v>
      </c>
      <c r="E75" s="180"/>
      <c r="F75" s="180"/>
      <c r="G75" s="180"/>
      <c r="H75" s="180"/>
      <c r="I75" s="180"/>
      <c r="J75" s="181">
        <f>J311</f>
        <v>0</v>
      </c>
      <c r="K75" s="178"/>
      <c r="L75" s="18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126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2" t="str">
        <f>E7</f>
        <v>Raná, Vojtěchov, Mrákotínský potok, odstranění povodňových škod</v>
      </c>
      <c r="F85" s="34"/>
      <c r="G85" s="34"/>
      <c r="H85" s="34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" customFormat="1" ht="12" customHeight="1">
      <c r="B86" s="23"/>
      <c r="C86" s="34" t="s">
        <v>105</v>
      </c>
      <c r="D86" s="24"/>
      <c r="E86" s="24"/>
      <c r="F86" s="24"/>
      <c r="G86" s="24"/>
      <c r="H86" s="24"/>
      <c r="I86" s="24"/>
      <c r="J86" s="24"/>
      <c r="K86" s="24"/>
      <c r="L86" s="22"/>
    </row>
    <row r="87" s="2" customFormat="1" ht="23.25" customHeight="1">
      <c r="A87" s="40"/>
      <c r="B87" s="41"/>
      <c r="C87" s="42"/>
      <c r="D87" s="42"/>
      <c r="E87" s="172" t="s">
        <v>106</v>
      </c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107</v>
      </c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2" t="str">
        <f>E11</f>
        <v>SO 02 - Mrákotín</v>
      </c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F14</f>
        <v>Pardubický kraj</v>
      </c>
      <c r="G91" s="42"/>
      <c r="H91" s="42"/>
      <c r="I91" s="34" t="s">
        <v>23</v>
      </c>
      <c r="J91" s="75" t="str">
        <f>IF(J14="","",J14)</f>
        <v>19.1.2026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E17</f>
        <v>Povodí Labe, státní podnik</v>
      </c>
      <c r="G93" s="42"/>
      <c r="H93" s="42"/>
      <c r="I93" s="34" t="s">
        <v>33</v>
      </c>
      <c r="J93" s="38" t="str">
        <f>E23</f>
        <v>STATING s.r.o.</v>
      </c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31</v>
      </c>
      <c r="D94" s="42"/>
      <c r="E94" s="42"/>
      <c r="F94" s="29" t="str">
        <f>IF(E20="","",E20)</f>
        <v>Vyplň údaj</v>
      </c>
      <c r="G94" s="42"/>
      <c r="H94" s="42"/>
      <c r="I94" s="34" t="s">
        <v>36</v>
      </c>
      <c r="J94" s="38" t="str">
        <f>E26</f>
        <v>Aleš Hejtman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42"/>
      <c r="J95" s="42"/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88"/>
      <c r="B96" s="189"/>
      <c r="C96" s="190" t="s">
        <v>127</v>
      </c>
      <c r="D96" s="191" t="s">
        <v>58</v>
      </c>
      <c r="E96" s="191" t="s">
        <v>54</v>
      </c>
      <c r="F96" s="191" t="s">
        <v>55</v>
      </c>
      <c r="G96" s="191" t="s">
        <v>128</v>
      </c>
      <c r="H96" s="191" t="s">
        <v>129</v>
      </c>
      <c r="I96" s="191" t="s">
        <v>130</v>
      </c>
      <c r="J96" s="191" t="s">
        <v>115</v>
      </c>
      <c r="K96" s="192" t="s">
        <v>131</v>
      </c>
      <c r="L96" s="193"/>
      <c r="M96" s="95" t="s">
        <v>19</v>
      </c>
      <c r="N96" s="96" t="s">
        <v>43</v>
      </c>
      <c r="O96" s="96" t="s">
        <v>132</v>
      </c>
      <c r="P96" s="96" t="s">
        <v>133</v>
      </c>
      <c r="Q96" s="96" t="s">
        <v>134</v>
      </c>
      <c r="R96" s="96" t="s">
        <v>135</v>
      </c>
      <c r="S96" s="96" t="s">
        <v>136</v>
      </c>
      <c r="T96" s="97" t="s">
        <v>137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0"/>
      <c r="B97" s="41"/>
      <c r="C97" s="102" t="s">
        <v>138</v>
      </c>
      <c r="D97" s="42"/>
      <c r="E97" s="42"/>
      <c r="F97" s="42"/>
      <c r="G97" s="42"/>
      <c r="H97" s="42"/>
      <c r="I97" s="42"/>
      <c r="J97" s="194">
        <f>BK97</f>
        <v>0</v>
      </c>
      <c r="K97" s="42"/>
      <c r="L97" s="46"/>
      <c r="M97" s="98"/>
      <c r="N97" s="195"/>
      <c r="O97" s="99"/>
      <c r="P97" s="196">
        <f>P98+P298+P311</f>
        <v>0</v>
      </c>
      <c r="Q97" s="99"/>
      <c r="R97" s="196">
        <f>R98+R298+R311</f>
        <v>477.54053859999999</v>
      </c>
      <c r="S97" s="99"/>
      <c r="T97" s="197">
        <f>T98+T298+T311</f>
        <v>414.10500000000002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72</v>
      </c>
      <c r="AU97" s="19" t="s">
        <v>116</v>
      </c>
      <c r="BK97" s="198">
        <f>BK98+BK298+BK311</f>
        <v>0</v>
      </c>
    </row>
    <row r="98" s="12" customFormat="1" ht="25.92" customHeight="1">
      <c r="A98" s="12"/>
      <c r="B98" s="199"/>
      <c r="C98" s="200"/>
      <c r="D98" s="201" t="s">
        <v>72</v>
      </c>
      <c r="E98" s="202" t="s">
        <v>139</v>
      </c>
      <c r="F98" s="202" t="s">
        <v>140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P99+P185+P190+P222+P252+P269+P284+P292</f>
        <v>0</v>
      </c>
      <c r="Q98" s="207"/>
      <c r="R98" s="208">
        <f>R99+R185+R190+R222+R252+R269+R284+R292</f>
        <v>477.49705699999998</v>
      </c>
      <c r="S98" s="207"/>
      <c r="T98" s="209">
        <f>T99+T185+T190+T222+T252+T269+T284+T292</f>
        <v>414.10500000000002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80</v>
      </c>
      <c r="AT98" s="211" t="s">
        <v>72</v>
      </c>
      <c r="AU98" s="211" t="s">
        <v>73</v>
      </c>
      <c r="AY98" s="210" t="s">
        <v>141</v>
      </c>
      <c r="BK98" s="212">
        <f>BK99+BK185+BK190+BK222+BK252+BK269+BK284+BK292</f>
        <v>0</v>
      </c>
    </row>
    <row r="99" s="12" customFormat="1" ht="22.8" customHeight="1">
      <c r="A99" s="12"/>
      <c r="B99" s="199"/>
      <c r="C99" s="200"/>
      <c r="D99" s="201" t="s">
        <v>72</v>
      </c>
      <c r="E99" s="213" t="s">
        <v>80</v>
      </c>
      <c r="F99" s="213" t="s">
        <v>142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SUM(P100:P184)</f>
        <v>0</v>
      </c>
      <c r="Q99" s="207"/>
      <c r="R99" s="208">
        <f>SUM(R100:R184)</f>
        <v>0.018054999999999998</v>
      </c>
      <c r="S99" s="207"/>
      <c r="T99" s="209">
        <f>SUM(T100:T184)</f>
        <v>414.10500000000002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80</v>
      </c>
      <c r="AT99" s="211" t="s">
        <v>72</v>
      </c>
      <c r="AU99" s="211" t="s">
        <v>80</v>
      </c>
      <c r="AY99" s="210" t="s">
        <v>141</v>
      </c>
      <c r="BK99" s="212">
        <f>SUM(BK100:BK184)</f>
        <v>0</v>
      </c>
    </row>
    <row r="100" s="2" customFormat="1" ht="21.75" customHeight="1">
      <c r="A100" s="40"/>
      <c r="B100" s="41"/>
      <c r="C100" s="215" t="s">
        <v>80</v>
      </c>
      <c r="D100" s="215" t="s">
        <v>143</v>
      </c>
      <c r="E100" s="216" t="s">
        <v>421</v>
      </c>
      <c r="F100" s="217" t="s">
        <v>145</v>
      </c>
      <c r="G100" s="218" t="s">
        <v>146</v>
      </c>
      <c r="H100" s="219">
        <v>195</v>
      </c>
      <c r="I100" s="220"/>
      <c r="J100" s="221">
        <f>ROUND(I100*H100,2)</f>
        <v>0</v>
      </c>
      <c r="K100" s="217" t="s">
        <v>156</v>
      </c>
      <c r="L100" s="46"/>
      <c r="M100" s="222" t="s">
        <v>19</v>
      </c>
      <c r="N100" s="223" t="s">
        <v>46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147</v>
      </c>
      <c r="AT100" s="226" t="s">
        <v>143</v>
      </c>
      <c r="AU100" s="226" t="s">
        <v>82</v>
      </c>
      <c r="AY100" s="19" t="s">
        <v>141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147</v>
      </c>
      <c r="BK100" s="227">
        <f>ROUND(I100*H100,2)</f>
        <v>0</v>
      </c>
      <c r="BL100" s="19" t="s">
        <v>147</v>
      </c>
      <c r="BM100" s="226" t="s">
        <v>422</v>
      </c>
    </row>
    <row r="101" s="2" customFormat="1">
      <c r="A101" s="40"/>
      <c r="B101" s="41"/>
      <c r="C101" s="42"/>
      <c r="D101" s="228" t="s">
        <v>149</v>
      </c>
      <c r="E101" s="42"/>
      <c r="F101" s="229" t="s">
        <v>423</v>
      </c>
      <c r="G101" s="42"/>
      <c r="H101" s="42"/>
      <c r="I101" s="230"/>
      <c r="J101" s="42"/>
      <c r="K101" s="42"/>
      <c r="L101" s="46"/>
      <c r="M101" s="231"/>
      <c r="N101" s="232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82</v>
      </c>
    </row>
    <row r="102" s="2" customFormat="1">
      <c r="A102" s="40"/>
      <c r="B102" s="41"/>
      <c r="C102" s="42"/>
      <c r="D102" s="254" t="s">
        <v>159</v>
      </c>
      <c r="E102" s="42"/>
      <c r="F102" s="255" t="s">
        <v>424</v>
      </c>
      <c r="G102" s="42"/>
      <c r="H102" s="42"/>
      <c r="I102" s="230"/>
      <c r="J102" s="42"/>
      <c r="K102" s="42"/>
      <c r="L102" s="46"/>
      <c r="M102" s="231"/>
      <c r="N102" s="232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159</v>
      </c>
      <c r="AU102" s="19" t="s">
        <v>82</v>
      </c>
    </row>
    <row r="103" s="13" customFormat="1">
      <c r="A103" s="13"/>
      <c r="B103" s="233"/>
      <c r="C103" s="234"/>
      <c r="D103" s="228" t="s">
        <v>151</v>
      </c>
      <c r="E103" s="235" t="s">
        <v>19</v>
      </c>
      <c r="F103" s="236" t="s">
        <v>152</v>
      </c>
      <c r="G103" s="234"/>
      <c r="H103" s="235" t="s">
        <v>19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151</v>
      </c>
      <c r="AU103" s="242" t="s">
        <v>82</v>
      </c>
      <c r="AV103" s="13" t="s">
        <v>80</v>
      </c>
      <c r="AW103" s="13" t="s">
        <v>35</v>
      </c>
      <c r="AX103" s="13" t="s">
        <v>73</v>
      </c>
      <c r="AY103" s="242" t="s">
        <v>141</v>
      </c>
    </row>
    <row r="104" s="14" customFormat="1">
      <c r="A104" s="14"/>
      <c r="B104" s="243"/>
      <c r="C104" s="244"/>
      <c r="D104" s="228" t="s">
        <v>151</v>
      </c>
      <c r="E104" s="245" t="s">
        <v>19</v>
      </c>
      <c r="F104" s="246" t="s">
        <v>425</v>
      </c>
      <c r="G104" s="244"/>
      <c r="H104" s="247">
        <v>195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151</v>
      </c>
      <c r="AU104" s="253" t="s">
        <v>82</v>
      </c>
      <c r="AV104" s="14" t="s">
        <v>82</v>
      </c>
      <c r="AW104" s="14" t="s">
        <v>35</v>
      </c>
      <c r="AX104" s="14" t="s">
        <v>80</v>
      </c>
      <c r="AY104" s="253" t="s">
        <v>141</v>
      </c>
    </row>
    <row r="105" s="2" customFormat="1" ht="24.15" customHeight="1">
      <c r="A105" s="40"/>
      <c r="B105" s="41"/>
      <c r="C105" s="215" t="s">
        <v>82</v>
      </c>
      <c r="D105" s="215" t="s">
        <v>143</v>
      </c>
      <c r="E105" s="216" t="s">
        <v>154</v>
      </c>
      <c r="F105" s="217" t="s">
        <v>155</v>
      </c>
      <c r="G105" s="218" t="s">
        <v>146</v>
      </c>
      <c r="H105" s="219">
        <v>195</v>
      </c>
      <c r="I105" s="220"/>
      <c r="J105" s="221">
        <f>ROUND(I105*H105,2)</f>
        <v>0</v>
      </c>
      <c r="K105" s="217" t="s">
        <v>156</v>
      </c>
      <c r="L105" s="46"/>
      <c r="M105" s="222" t="s">
        <v>19</v>
      </c>
      <c r="N105" s="223" t="s">
        <v>46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147</v>
      </c>
      <c r="AT105" s="226" t="s">
        <v>143</v>
      </c>
      <c r="AU105" s="226" t="s">
        <v>82</v>
      </c>
      <c r="AY105" s="19" t="s">
        <v>141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147</v>
      </c>
      <c r="BK105" s="227">
        <f>ROUND(I105*H105,2)</f>
        <v>0</v>
      </c>
      <c r="BL105" s="19" t="s">
        <v>147</v>
      </c>
      <c r="BM105" s="226" t="s">
        <v>426</v>
      </c>
    </row>
    <row r="106" s="2" customFormat="1">
      <c r="A106" s="40"/>
      <c r="B106" s="41"/>
      <c r="C106" s="42"/>
      <c r="D106" s="228" t="s">
        <v>149</v>
      </c>
      <c r="E106" s="42"/>
      <c r="F106" s="229" t="s">
        <v>158</v>
      </c>
      <c r="G106" s="42"/>
      <c r="H106" s="42"/>
      <c r="I106" s="230"/>
      <c r="J106" s="42"/>
      <c r="K106" s="42"/>
      <c r="L106" s="46"/>
      <c r="M106" s="231"/>
      <c r="N106" s="232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149</v>
      </c>
      <c r="AU106" s="19" t="s">
        <v>82</v>
      </c>
    </row>
    <row r="107" s="2" customFormat="1">
      <c r="A107" s="40"/>
      <c r="B107" s="41"/>
      <c r="C107" s="42"/>
      <c r="D107" s="254" t="s">
        <v>159</v>
      </c>
      <c r="E107" s="42"/>
      <c r="F107" s="255" t="s">
        <v>160</v>
      </c>
      <c r="G107" s="42"/>
      <c r="H107" s="42"/>
      <c r="I107" s="230"/>
      <c r="J107" s="42"/>
      <c r="K107" s="42"/>
      <c r="L107" s="46"/>
      <c r="M107" s="231"/>
      <c r="N107" s="232"/>
      <c r="O107" s="87"/>
      <c r="P107" s="87"/>
      <c r="Q107" s="87"/>
      <c r="R107" s="87"/>
      <c r="S107" s="87"/>
      <c r="T107" s="88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159</v>
      </c>
      <c r="AU107" s="19" t="s">
        <v>82</v>
      </c>
    </row>
    <row r="108" s="13" customFormat="1">
      <c r="A108" s="13"/>
      <c r="B108" s="233"/>
      <c r="C108" s="234"/>
      <c r="D108" s="228" t="s">
        <v>151</v>
      </c>
      <c r="E108" s="235" t="s">
        <v>19</v>
      </c>
      <c r="F108" s="236" t="s">
        <v>152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151</v>
      </c>
      <c r="AU108" s="242" t="s">
        <v>82</v>
      </c>
      <c r="AV108" s="13" t="s">
        <v>80</v>
      </c>
      <c r="AW108" s="13" t="s">
        <v>35</v>
      </c>
      <c r="AX108" s="13" t="s">
        <v>73</v>
      </c>
      <c r="AY108" s="242" t="s">
        <v>141</v>
      </c>
    </row>
    <row r="109" s="14" customFormat="1">
      <c r="A109" s="14"/>
      <c r="B109" s="243"/>
      <c r="C109" s="244"/>
      <c r="D109" s="228" t="s">
        <v>151</v>
      </c>
      <c r="E109" s="245" t="s">
        <v>19</v>
      </c>
      <c r="F109" s="246" t="s">
        <v>425</v>
      </c>
      <c r="G109" s="244"/>
      <c r="H109" s="247">
        <v>195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151</v>
      </c>
      <c r="AU109" s="253" t="s">
        <v>82</v>
      </c>
      <c r="AV109" s="14" t="s">
        <v>82</v>
      </c>
      <c r="AW109" s="14" t="s">
        <v>35</v>
      </c>
      <c r="AX109" s="14" t="s">
        <v>80</v>
      </c>
      <c r="AY109" s="253" t="s">
        <v>141</v>
      </c>
    </row>
    <row r="110" s="2" customFormat="1" ht="24.15" customHeight="1">
      <c r="A110" s="40"/>
      <c r="B110" s="41"/>
      <c r="C110" s="215" t="s">
        <v>162</v>
      </c>
      <c r="D110" s="215" t="s">
        <v>143</v>
      </c>
      <c r="E110" s="216" t="s">
        <v>427</v>
      </c>
      <c r="F110" s="217" t="s">
        <v>428</v>
      </c>
      <c r="G110" s="218" t="s">
        <v>184</v>
      </c>
      <c r="H110" s="219">
        <v>3.6000000000000001</v>
      </c>
      <c r="I110" s="220"/>
      <c r="J110" s="221">
        <f>ROUND(I110*H110,2)</f>
        <v>0</v>
      </c>
      <c r="K110" s="217" t="s">
        <v>156</v>
      </c>
      <c r="L110" s="46"/>
      <c r="M110" s="222" t="s">
        <v>19</v>
      </c>
      <c r="N110" s="223" t="s">
        <v>46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147</v>
      </c>
      <c r="AT110" s="226" t="s">
        <v>143</v>
      </c>
      <c r="AU110" s="226" t="s">
        <v>82</v>
      </c>
      <c r="AY110" s="19" t="s">
        <v>141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147</v>
      </c>
      <c r="BK110" s="227">
        <f>ROUND(I110*H110,2)</f>
        <v>0</v>
      </c>
      <c r="BL110" s="19" t="s">
        <v>147</v>
      </c>
      <c r="BM110" s="226" t="s">
        <v>429</v>
      </c>
    </row>
    <row r="111" s="2" customFormat="1">
      <c r="A111" s="40"/>
      <c r="B111" s="41"/>
      <c r="C111" s="42"/>
      <c r="D111" s="228" t="s">
        <v>149</v>
      </c>
      <c r="E111" s="42"/>
      <c r="F111" s="229" t="s">
        <v>430</v>
      </c>
      <c r="G111" s="42"/>
      <c r="H111" s="42"/>
      <c r="I111" s="230"/>
      <c r="J111" s="42"/>
      <c r="K111" s="42"/>
      <c r="L111" s="46"/>
      <c r="M111" s="231"/>
      <c r="N111" s="232"/>
      <c r="O111" s="87"/>
      <c r="P111" s="87"/>
      <c r="Q111" s="87"/>
      <c r="R111" s="87"/>
      <c r="S111" s="87"/>
      <c r="T111" s="88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149</v>
      </c>
      <c r="AU111" s="19" t="s">
        <v>82</v>
      </c>
    </row>
    <row r="112" s="2" customFormat="1">
      <c r="A112" s="40"/>
      <c r="B112" s="41"/>
      <c r="C112" s="42"/>
      <c r="D112" s="254" t="s">
        <v>159</v>
      </c>
      <c r="E112" s="42"/>
      <c r="F112" s="255" t="s">
        <v>431</v>
      </c>
      <c r="G112" s="42"/>
      <c r="H112" s="42"/>
      <c r="I112" s="230"/>
      <c r="J112" s="42"/>
      <c r="K112" s="42"/>
      <c r="L112" s="46"/>
      <c r="M112" s="231"/>
      <c r="N112" s="232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159</v>
      </c>
      <c r="AU112" s="19" t="s">
        <v>82</v>
      </c>
    </row>
    <row r="113" s="13" customFormat="1">
      <c r="A113" s="13"/>
      <c r="B113" s="233"/>
      <c r="C113" s="234"/>
      <c r="D113" s="228" t="s">
        <v>151</v>
      </c>
      <c r="E113" s="235" t="s">
        <v>19</v>
      </c>
      <c r="F113" s="236" t="s">
        <v>432</v>
      </c>
      <c r="G113" s="234"/>
      <c r="H113" s="235" t="s">
        <v>19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151</v>
      </c>
      <c r="AU113" s="242" t="s">
        <v>82</v>
      </c>
      <c r="AV113" s="13" t="s">
        <v>80</v>
      </c>
      <c r="AW113" s="13" t="s">
        <v>35</v>
      </c>
      <c r="AX113" s="13" t="s">
        <v>73</v>
      </c>
      <c r="AY113" s="242" t="s">
        <v>141</v>
      </c>
    </row>
    <row r="114" s="14" customFormat="1">
      <c r="A114" s="14"/>
      <c r="B114" s="243"/>
      <c r="C114" s="244"/>
      <c r="D114" s="228" t="s">
        <v>151</v>
      </c>
      <c r="E114" s="245" t="s">
        <v>19</v>
      </c>
      <c r="F114" s="246" t="s">
        <v>433</v>
      </c>
      <c r="G114" s="244"/>
      <c r="H114" s="247">
        <v>3.6000000000000001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151</v>
      </c>
      <c r="AU114" s="253" t="s">
        <v>82</v>
      </c>
      <c r="AV114" s="14" t="s">
        <v>82</v>
      </c>
      <c r="AW114" s="14" t="s">
        <v>35</v>
      </c>
      <c r="AX114" s="14" t="s">
        <v>80</v>
      </c>
      <c r="AY114" s="253" t="s">
        <v>141</v>
      </c>
    </row>
    <row r="115" s="2" customFormat="1" ht="24.15" customHeight="1">
      <c r="A115" s="40"/>
      <c r="B115" s="41"/>
      <c r="C115" s="215" t="s">
        <v>147</v>
      </c>
      <c r="D115" s="215" t="s">
        <v>143</v>
      </c>
      <c r="E115" s="216" t="s">
        <v>176</v>
      </c>
      <c r="F115" s="217" t="s">
        <v>177</v>
      </c>
      <c r="G115" s="218" t="s">
        <v>178</v>
      </c>
      <c r="H115" s="219">
        <v>1</v>
      </c>
      <c r="I115" s="220"/>
      <c r="J115" s="221">
        <f>ROUND(I115*H115,2)</f>
        <v>0</v>
      </c>
      <c r="K115" s="217" t="s">
        <v>19</v>
      </c>
      <c r="L115" s="46"/>
      <c r="M115" s="222" t="s">
        <v>19</v>
      </c>
      <c r="N115" s="223" t="s">
        <v>46</v>
      </c>
      <c r="O115" s="87"/>
      <c r="P115" s="224">
        <f>O115*H115</f>
        <v>0</v>
      </c>
      <c r="Q115" s="224">
        <v>0.01721</v>
      </c>
      <c r="R115" s="224">
        <f>Q115*H115</f>
        <v>0.01721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147</v>
      </c>
      <c r="AT115" s="226" t="s">
        <v>143</v>
      </c>
      <c r="AU115" s="226" t="s">
        <v>82</v>
      </c>
      <c r="AY115" s="19" t="s">
        <v>141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147</v>
      </c>
      <c r="BK115" s="227">
        <f>ROUND(I115*H115,2)</f>
        <v>0</v>
      </c>
      <c r="BL115" s="19" t="s">
        <v>147</v>
      </c>
      <c r="BM115" s="226" t="s">
        <v>434</v>
      </c>
    </row>
    <row r="116" s="2" customFormat="1">
      <c r="A116" s="40"/>
      <c r="B116" s="41"/>
      <c r="C116" s="42"/>
      <c r="D116" s="228" t="s">
        <v>149</v>
      </c>
      <c r="E116" s="42"/>
      <c r="F116" s="229" t="s">
        <v>177</v>
      </c>
      <c r="G116" s="42"/>
      <c r="H116" s="42"/>
      <c r="I116" s="230"/>
      <c r="J116" s="42"/>
      <c r="K116" s="42"/>
      <c r="L116" s="46"/>
      <c r="M116" s="231"/>
      <c r="N116" s="232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149</v>
      </c>
      <c r="AU116" s="19" t="s">
        <v>82</v>
      </c>
    </row>
    <row r="117" s="13" customFormat="1">
      <c r="A117" s="13"/>
      <c r="B117" s="233"/>
      <c r="C117" s="234"/>
      <c r="D117" s="228" t="s">
        <v>151</v>
      </c>
      <c r="E117" s="235" t="s">
        <v>19</v>
      </c>
      <c r="F117" s="236" t="s">
        <v>180</v>
      </c>
      <c r="G117" s="234"/>
      <c r="H117" s="235" t="s">
        <v>19</v>
      </c>
      <c r="I117" s="237"/>
      <c r="J117" s="234"/>
      <c r="K117" s="234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151</v>
      </c>
      <c r="AU117" s="242" t="s">
        <v>82</v>
      </c>
      <c r="AV117" s="13" t="s">
        <v>80</v>
      </c>
      <c r="AW117" s="13" t="s">
        <v>35</v>
      </c>
      <c r="AX117" s="13" t="s">
        <v>73</v>
      </c>
      <c r="AY117" s="242" t="s">
        <v>141</v>
      </c>
    </row>
    <row r="118" s="13" customFormat="1">
      <c r="A118" s="13"/>
      <c r="B118" s="233"/>
      <c r="C118" s="234"/>
      <c r="D118" s="228" t="s">
        <v>151</v>
      </c>
      <c r="E118" s="235" t="s">
        <v>19</v>
      </c>
      <c r="F118" s="236" t="s">
        <v>435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151</v>
      </c>
      <c r="AU118" s="242" t="s">
        <v>82</v>
      </c>
      <c r="AV118" s="13" t="s">
        <v>80</v>
      </c>
      <c r="AW118" s="13" t="s">
        <v>35</v>
      </c>
      <c r="AX118" s="13" t="s">
        <v>73</v>
      </c>
      <c r="AY118" s="242" t="s">
        <v>141</v>
      </c>
    </row>
    <row r="119" s="13" customFormat="1">
      <c r="A119" s="13"/>
      <c r="B119" s="233"/>
      <c r="C119" s="234"/>
      <c r="D119" s="228" t="s">
        <v>151</v>
      </c>
      <c r="E119" s="235" t="s">
        <v>19</v>
      </c>
      <c r="F119" s="236" t="s">
        <v>436</v>
      </c>
      <c r="G119" s="234"/>
      <c r="H119" s="235" t="s">
        <v>19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151</v>
      </c>
      <c r="AU119" s="242" t="s">
        <v>82</v>
      </c>
      <c r="AV119" s="13" t="s">
        <v>80</v>
      </c>
      <c r="AW119" s="13" t="s">
        <v>35</v>
      </c>
      <c r="AX119" s="13" t="s">
        <v>73</v>
      </c>
      <c r="AY119" s="242" t="s">
        <v>141</v>
      </c>
    </row>
    <row r="120" s="14" customFormat="1">
      <c r="A120" s="14"/>
      <c r="B120" s="243"/>
      <c r="C120" s="244"/>
      <c r="D120" s="228" t="s">
        <v>151</v>
      </c>
      <c r="E120" s="245" t="s">
        <v>19</v>
      </c>
      <c r="F120" s="246" t="s">
        <v>80</v>
      </c>
      <c r="G120" s="244"/>
      <c r="H120" s="247">
        <v>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151</v>
      </c>
      <c r="AU120" s="253" t="s">
        <v>82</v>
      </c>
      <c r="AV120" s="14" t="s">
        <v>82</v>
      </c>
      <c r="AW120" s="14" t="s">
        <v>35</v>
      </c>
      <c r="AX120" s="14" t="s">
        <v>80</v>
      </c>
      <c r="AY120" s="253" t="s">
        <v>141</v>
      </c>
    </row>
    <row r="121" s="2" customFormat="1" ht="24.15" customHeight="1">
      <c r="A121" s="40"/>
      <c r="B121" s="41"/>
      <c r="C121" s="215" t="s">
        <v>175</v>
      </c>
      <c r="D121" s="215" t="s">
        <v>143</v>
      </c>
      <c r="E121" s="216" t="s">
        <v>182</v>
      </c>
      <c r="F121" s="217" t="s">
        <v>183</v>
      </c>
      <c r="G121" s="218" t="s">
        <v>184</v>
      </c>
      <c r="H121" s="219">
        <v>118.95</v>
      </c>
      <c r="I121" s="220"/>
      <c r="J121" s="221">
        <f>ROUND(I121*H121,2)</f>
        <v>0</v>
      </c>
      <c r="K121" s="217" t="s">
        <v>156</v>
      </c>
      <c r="L121" s="46"/>
      <c r="M121" s="222" t="s">
        <v>19</v>
      </c>
      <c r="N121" s="223" t="s">
        <v>46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1.8999999999999999</v>
      </c>
      <c r="T121" s="225">
        <f>S121*H121</f>
        <v>226.005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147</v>
      </c>
      <c r="AT121" s="226" t="s">
        <v>143</v>
      </c>
      <c r="AU121" s="226" t="s">
        <v>82</v>
      </c>
      <c r="AY121" s="19" t="s">
        <v>141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147</v>
      </c>
      <c r="BK121" s="227">
        <f>ROUND(I121*H121,2)</f>
        <v>0</v>
      </c>
      <c r="BL121" s="19" t="s">
        <v>147</v>
      </c>
      <c r="BM121" s="226" t="s">
        <v>437</v>
      </c>
    </row>
    <row r="122" s="2" customFormat="1">
      <c r="A122" s="40"/>
      <c r="B122" s="41"/>
      <c r="C122" s="42"/>
      <c r="D122" s="228" t="s">
        <v>149</v>
      </c>
      <c r="E122" s="42"/>
      <c r="F122" s="229" t="s">
        <v>186</v>
      </c>
      <c r="G122" s="42"/>
      <c r="H122" s="42"/>
      <c r="I122" s="230"/>
      <c r="J122" s="42"/>
      <c r="K122" s="42"/>
      <c r="L122" s="46"/>
      <c r="M122" s="231"/>
      <c r="N122" s="232"/>
      <c r="O122" s="87"/>
      <c r="P122" s="87"/>
      <c r="Q122" s="87"/>
      <c r="R122" s="87"/>
      <c r="S122" s="87"/>
      <c r="T122" s="88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149</v>
      </c>
      <c r="AU122" s="19" t="s">
        <v>82</v>
      </c>
    </row>
    <row r="123" s="2" customFormat="1">
      <c r="A123" s="40"/>
      <c r="B123" s="41"/>
      <c r="C123" s="42"/>
      <c r="D123" s="254" t="s">
        <v>159</v>
      </c>
      <c r="E123" s="42"/>
      <c r="F123" s="255" t="s">
        <v>187</v>
      </c>
      <c r="G123" s="42"/>
      <c r="H123" s="42"/>
      <c r="I123" s="230"/>
      <c r="J123" s="42"/>
      <c r="K123" s="42"/>
      <c r="L123" s="46"/>
      <c r="M123" s="231"/>
      <c r="N123" s="232"/>
      <c r="O123" s="87"/>
      <c r="P123" s="87"/>
      <c r="Q123" s="87"/>
      <c r="R123" s="87"/>
      <c r="S123" s="87"/>
      <c r="T123" s="88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159</v>
      </c>
      <c r="AU123" s="19" t="s">
        <v>82</v>
      </c>
    </row>
    <row r="124" s="13" customFormat="1">
      <c r="A124" s="13"/>
      <c r="B124" s="233"/>
      <c r="C124" s="234"/>
      <c r="D124" s="228" t="s">
        <v>151</v>
      </c>
      <c r="E124" s="235" t="s">
        <v>19</v>
      </c>
      <c r="F124" s="236" t="s">
        <v>152</v>
      </c>
      <c r="G124" s="234"/>
      <c r="H124" s="235" t="s">
        <v>19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151</v>
      </c>
      <c r="AU124" s="242" t="s">
        <v>82</v>
      </c>
      <c r="AV124" s="13" t="s">
        <v>80</v>
      </c>
      <c r="AW124" s="13" t="s">
        <v>35</v>
      </c>
      <c r="AX124" s="13" t="s">
        <v>73</v>
      </c>
      <c r="AY124" s="242" t="s">
        <v>141</v>
      </c>
    </row>
    <row r="125" s="14" customFormat="1">
      <c r="A125" s="14"/>
      <c r="B125" s="243"/>
      <c r="C125" s="244"/>
      <c r="D125" s="228" t="s">
        <v>151</v>
      </c>
      <c r="E125" s="245" t="s">
        <v>19</v>
      </c>
      <c r="F125" s="246" t="s">
        <v>438</v>
      </c>
      <c r="G125" s="244"/>
      <c r="H125" s="247">
        <v>115.74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151</v>
      </c>
      <c r="AU125" s="253" t="s">
        <v>82</v>
      </c>
      <c r="AV125" s="14" t="s">
        <v>82</v>
      </c>
      <c r="AW125" s="14" t="s">
        <v>35</v>
      </c>
      <c r="AX125" s="14" t="s">
        <v>73</v>
      </c>
      <c r="AY125" s="253" t="s">
        <v>141</v>
      </c>
    </row>
    <row r="126" s="14" customFormat="1">
      <c r="A126" s="14"/>
      <c r="B126" s="243"/>
      <c r="C126" s="244"/>
      <c r="D126" s="228" t="s">
        <v>151</v>
      </c>
      <c r="E126" s="245" t="s">
        <v>19</v>
      </c>
      <c r="F126" s="246" t="s">
        <v>439</v>
      </c>
      <c r="G126" s="244"/>
      <c r="H126" s="247">
        <v>3.21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151</v>
      </c>
      <c r="AU126" s="253" t="s">
        <v>82</v>
      </c>
      <c r="AV126" s="14" t="s">
        <v>82</v>
      </c>
      <c r="AW126" s="14" t="s">
        <v>35</v>
      </c>
      <c r="AX126" s="14" t="s">
        <v>73</v>
      </c>
      <c r="AY126" s="253" t="s">
        <v>141</v>
      </c>
    </row>
    <row r="127" s="15" customFormat="1">
      <c r="A127" s="15"/>
      <c r="B127" s="266"/>
      <c r="C127" s="267"/>
      <c r="D127" s="228" t="s">
        <v>151</v>
      </c>
      <c r="E127" s="268" t="s">
        <v>19</v>
      </c>
      <c r="F127" s="269" t="s">
        <v>190</v>
      </c>
      <c r="G127" s="267"/>
      <c r="H127" s="270">
        <v>118.95</v>
      </c>
      <c r="I127" s="271"/>
      <c r="J127" s="267"/>
      <c r="K127" s="267"/>
      <c r="L127" s="272"/>
      <c r="M127" s="273"/>
      <c r="N127" s="274"/>
      <c r="O127" s="274"/>
      <c r="P127" s="274"/>
      <c r="Q127" s="274"/>
      <c r="R127" s="274"/>
      <c r="S127" s="274"/>
      <c r="T127" s="27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6" t="s">
        <v>151</v>
      </c>
      <c r="AU127" s="276" t="s">
        <v>82</v>
      </c>
      <c r="AV127" s="15" t="s">
        <v>147</v>
      </c>
      <c r="AW127" s="15" t="s">
        <v>35</v>
      </c>
      <c r="AX127" s="15" t="s">
        <v>80</v>
      </c>
      <c r="AY127" s="276" t="s">
        <v>141</v>
      </c>
    </row>
    <row r="128" s="2" customFormat="1" ht="37.8" customHeight="1">
      <c r="A128" s="40"/>
      <c r="B128" s="41"/>
      <c r="C128" s="215" t="s">
        <v>181</v>
      </c>
      <c r="D128" s="215" t="s">
        <v>143</v>
      </c>
      <c r="E128" s="216" t="s">
        <v>192</v>
      </c>
      <c r="F128" s="217" t="s">
        <v>193</v>
      </c>
      <c r="G128" s="218" t="s">
        <v>184</v>
      </c>
      <c r="H128" s="219">
        <v>99</v>
      </c>
      <c r="I128" s="220"/>
      <c r="J128" s="221">
        <f>ROUND(I128*H128,2)</f>
        <v>0</v>
      </c>
      <c r="K128" s="217" t="s">
        <v>19</v>
      </c>
      <c r="L128" s="46"/>
      <c r="M128" s="222" t="s">
        <v>19</v>
      </c>
      <c r="N128" s="223" t="s">
        <v>46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1.8999999999999999</v>
      </c>
      <c r="T128" s="225">
        <f>S128*H128</f>
        <v>188.09999999999999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147</v>
      </c>
      <c r="AT128" s="226" t="s">
        <v>143</v>
      </c>
      <c r="AU128" s="226" t="s">
        <v>82</v>
      </c>
      <c r="AY128" s="19" t="s">
        <v>141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147</v>
      </c>
      <c r="BK128" s="227">
        <f>ROUND(I128*H128,2)</f>
        <v>0</v>
      </c>
      <c r="BL128" s="19" t="s">
        <v>147</v>
      </c>
      <c r="BM128" s="226" t="s">
        <v>440</v>
      </c>
    </row>
    <row r="129" s="2" customFormat="1">
      <c r="A129" s="40"/>
      <c r="B129" s="41"/>
      <c r="C129" s="42"/>
      <c r="D129" s="228" t="s">
        <v>149</v>
      </c>
      <c r="E129" s="42"/>
      <c r="F129" s="229" t="s">
        <v>195</v>
      </c>
      <c r="G129" s="42"/>
      <c r="H129" s="42"/>
      <c r="I129" s="230"/>
      <c r="J129" s="42"/>
      <c r="K129" s="42"/>
      <c r="L129" s="46"/>
      <c r="M129" s="231"/>
      <c r="N129" s="232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149</v>
      </c>
      <c r="AU129" s="19" t="s">
        <v>82</v>
      </c>
    </row>
    <row r="130" s="14" customFormat="1">
      <c r="A130" s="14"/>
      <c r="B130" s="243"/>
      <c r="C130" s="244"/>
      <c r="D130" s="228" t="s">
        <v>151</v>
      </c>
      <c r="E130" s="245" t="s">
        <v>19</v>
      </c>
      <c r="F130" s="246" t="s">
        <v>441</v>
      </c>
      <c r="G130" s="244"/>
      <c r="H130" s="247">
        <v>99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151</v>
      </c>
      <c r="AU130" s="253" t="s">
        <v>82</v>
      </c>
      <c r="AV130" s="14" t="s">
        <v>82</v>
      </c>
      <c r="AW130" s="14" t="s">
        <v>35</v>
      </c>
      <c r="AX130" s="14" t="s">
        <v>80</v>
      </c>
      <c r="AY130" s="253" t="s">
        <v>141</v>
      </c>
    </row>
    <row r="131" s="2" customFormat="1" ht="24.15" customHeight="1">
      <c r="A131" s="40"/>
      <c r="B131" s="41"/>
      <c r="C131" s="215" t="s">
        <v>191</v>
      </c>
      <c r="D131" s="215" t="s">
        <v>143</v>
      </c>
      <c r="E131" s="216" t="s">
        <v>197</v>
      </c>
      <c r="F131" s="217" t="s">
        <v>198</v>
      </c>
      <c r="G131" s="218" t="s">
        <v>184</v>
      </c>
      <c r="H131" s="219">
        <v>118.95</v>
      </c>
      <c r="I131" s="220"/>
      <c r="J131" s="221">
        <f>ROUND(I131*H131,2)</f>
        <v>0</v>
      </c>
      <c r="K131" s="217" t="s">
        <v>156</v>
      </c>
      <c r="L131" s="46"/>
      <c r="M131" s="222" t="s">
        <v>19</v>
      </c>
      <c r="N131" s="223" t="s">
        <v>46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147</v>
      </c>
      <c r="AT131" s="226" t="s">
        <v>143</v>
      </c>
      <c r="AU131" s="226" t="s">
        <v>82</v>
      </c>
      <c r="AY131" s="19" t="s">
        <v>141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147</v>
      </c>
      <c r="BK131" s="227">
        <f>ROUND(I131*H131,2)</f>
        <v>0</v>
      </c>
      <c r="BL131" s="19" t="s">
        <v>147</v>
      </c>
      <c r="BM131" s="226" t="s">
        <v>442</v>
      </c>
    </row>
    <row r="132" s="2" customFormat="1">
      <c r="A132" s="40"/>
      <c r="B132" s="41"/>
      <c r="C132" s="42"/>
      <c r="D132" s="228" t="s">
        <v>149</v>
      </c>
      <c r="E132" s="42"/>
      <c r="F132" s="229" t="s">
        <v>200</v>
      </c>
      <c r="G132" s="42"/>
      <c r="H132" s="42"/>
      <c r="I132" s="230"/>
      <c r="J132" s="42"/>
      <c r="K132" s="42"/>
      <c r="L132" s="46"/>
      <c r="M132" s="231"/>
      <c r="N132" s="232"/>
      <c r="O132" s="87"/>
      <c r="P132" s="87"/>
      <c r="Q132" s="87"/>
      <c r="R132" s="87"/>
      <c r="S132" s="87"/>
      <c r="T132" s="88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149</v>
      </c>
      <c r="AU132" s="19" t="s">
        <v>82</v>
      </c>
    </row>
    <row r="133" s="2" customFormat="1">
      <c r="A133" s="40"/>
      <c r="B133" s="41"/>
      <c r="C133" s="42"/>
      <c r="D133" s="254" t="s">
        <v>159</v>
      </c>
      <c r="E133" s="42"/>
      <c r="F133" s="255" t="s">
        <v>201</v>
      </c>
      <c r="G133" s="42"/>
      <c r="H133" s="42"/>
      <c r="I133" s="230"/>
      <c r="J133" s="42"/>
      <c r="K133" s="42"/>
      <c r="L133" s="46"/>
      <c r="M133" s="231"/>
      <c r="N133" s="232"/>
      <c r="O133" s="87"/>
      <c r="P133" s="87"/>
      <c r="Q133" s="87"/>
      <c r="R133" s="87"/>
      <c r="S133" s="87"/>
      <c r="T133" s="88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159</v>
      </c>
      <c r="AU133" s="19" t="s">
        <v>82</v>
      </c>
    </row>
    <row r="134" s="2" customFormat="1" ht="33" customHeight="1">
      <c r="A134" s="40"/>
      <c r="B134" s="41"/>
      <c r="C134" s="215" t="s">
        <v>172</v>
      </c>
      <c r="D134" s="215" t="s">
        <v>143</v>
      </c>
      <c r="E134" s="216" t="s">
        <v>204</v>
      </c>
      <c r="F134" s="217" t="s">
        <v>205</v>
      </c>
      <c r="G134" s="218" t="s">
        <v>184</v>
      </c>
      <c r="H134" s="219">
        <v>118.95</v>
      </c>
      <c r="I134" s="220"/>
      <c r="J134" s="221">
        <f>ROUND(I134*H134,2)</f>
        <v>0</v>
      </c>
      <c r="K134" s="217" t="s">
        <v>156</v>
      </c>
      <c r="L134" s="46"/>
      <c r="M134" s="222" t="s">
        <v>19</v>
      </c>
      <c r="N134" s="223" t="s">
        <v>46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147</v>
      </c>
      <c r="AT134" s="226" t="s">
        <v>143</v>
      </c>
      <c r="AU134" s="226" t="s">
        <v>82</v>
      </c>
      <c r="AY134" s="19" t="s">
        <v>141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147</v>
      </c>
      <c r="BK134" s="227">
        <f>ROUND(I134*H134,2)</f>
        <v>0</v>
      </c>
      <c r="BL134" s="19" t="s">
        <v>147</v>
      </c>
      <c r="BM134" s="226" t="s">
        <v>443</v>
      </c>
    </row>
    <row r="135" s="2" customFormat="1">
      <c r="A135" s="40"/>
      <c r="B135" s="41"/>
      <c r="C135" s="42"/>
      <c r="D135" s="228" t="s">
        <v>149</v>
      </c>
      <c r="E135" s="42"/>
      <c r="F135" s="229" t="s">
        <v>207</v>
      </c>
      <c r="G135" s="42"/>
      <c r="H135" s="42"/>
      <c r="I135" s="230"/>
      <c r="J135" s="42"/>
      <c r="K135" s="42"/>
      <c r="L135" s="46"/>
      <c r="M135" s="231"/>
      <c r="N135" s="232"/>
      <c r="O135" s="87"/>
      <c r="P135" s="87"/>
      <c r="Q135" s="87"/>
      <c r="R135" s="87"/>
      <c r="S135" s="87"/>
      <c r="T135" s="88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T135" s="19" t="s">
        <v>149</v>
      </c>
      <c r="AU135" s="19" t="s">
        <v>82</v>
      </c>
    </row>
    <row r="136" s="2" customFormat="1">
      <c r="A136" s="40"/>
      <c r="B136" s="41"/>
      <c r="C136" s="42"/>
      <c r="D136" s="254" t="s">
        <v>159</v>
      </c>
      <c r="E136" s="42"/>
      <c r="F136" s="255" t="s">
        <v>208</v>
      </c>
      <c r="G136" s="42"/>
      <c r="H136" s="42"/>
      <c r="I136" s="230"/>
      <c r="J136" s="42"/>
      <c r="K136" s="42"/>
      <c r="L136" s="46"/>
      <c r="M136" s="231"/>
      <c r="N136" s="232"/>
      <c r="O136" s="87"/>
      <c r="P136" s="87"/>
      <c r="Q136" s="87"/>
      <c r="R136" s="87"/>
      <c r="S136" s="87"/>
      <c r="T136" s="8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159</v>
      </c>
      <c r="AU136" s="19" t="s">
        <v>82</v>
      </c>
    </row>
    <row r="137" s="2" customFormat="1" ht="33" customHeight="1">
      <c r="A137" s="40"/>
      <c r="B137" s="41"/>
      <c r="C137" s="215" t="s">
        <v>203</v>
      </c>
      <c r="D137" s="215" t="s">
        <v>143</v>
      </c>
      <c r="E137" s="216" t="s">
        <v>210</v>
      </c>
      <c r="F137" s="217" t="s">
        <v>211</v>
      </c>
      <c r="G137" s="218" t="s">
        <v>184</v>
      </c>
      <c r="H137" s="219">
        <v>30.07</v>
      </c>
      <c r="I137" s="220"/>
      <c r="J137" s="221">
        <f>ROUND(I137*H137,2)</f>
        <v>0</v>
      </c>
      <c r="K137" s="217" t="s">
        <v>156</v>
      </c>
      <c r="L137" s="46"/>
      <c r="M137" s="222" t="s">
        <v>19</v>
      </c>
      <c r="N137" s="223" t="s">
        <v>46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147</v>
      </c>
      <c r="AT137" s="226" t="s">
        <v>143</v>
      </c>
      <c r="AU137" s="226" t="s">
        <v>82</v>
      </c>
      <c r="AY137" s="19" t="s">
        <v>141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147</v>
      </c>
      <c r="BK137" s="227">
        <f>ROUND(I137*H137,2)</f>
        <v>0</v>
      </c>
      <c r="BL137" s="19" t="s">
        <v>147</v>
      </c>
      <c r="BM137" s="226" t="s">
        <v>444</v>
      </c>
    </row>
    <row r="138" s="2" customFormat="1">
      <c r="A138" s="40"/>
      <c r="B138" s="41"/>
      <c r="C138" s="42"/>
      <c r="D138" s="228" t="s">
        <v>149</v>
      </c>
      <c r="E138" s="42"/>
      <c r="F138" s="229" t="s">
        <v>213</v>
      </c>
      <c r="G138" s="42"/>
      <c r="H138" s="42"/>
      <c r="I138" s="230"/>
      <c r="J138" s="42"/>
      <c r="K138" s="42"/>
      <c r="L138" s="46"/>
      <c r="M138" s="231"/>
      <c r="N138" s="232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149</v>
      </c>
      <c r="AU138" s="19" t="s">
        <v>82</v>
      </c>
    </row>
    <row r="139" s="2" customFormat="1">
      <c r="A139" s="40"/>
      <c r="B139" s="41"/>
      <c r="C139" s="42"/>
      <c r="D139" s="254" t="s">
        <v>159</v>
      </c>
      <c r="E139" s="42"/>
      <c r="F139" s="255" t="s">
        <v>214</v>
      </c>
      <c r="G139" s="42"/>
      <c r="H139" s="42"/>
      <c r="I139" s="230"/>
      <c r="J139" s="42"/>
      <c r="K139" s="42"/>
      <c r="L139" s="46"/>
      <c r="M139" s="231"/>
      <c r="N139" s="232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82</v>
      </c>
    </row>
    <row r="140" s="13" customFormat="1">
      <c r="A140" s="13"/>
      <c r="B140" s="233"/>
      <c r="C140" s="234"/>
      <c r="D140" s="228" t="s">
        <v>151</v>
      </c>
      <c r="E140" s="235" t="s">
        <v>19</v>
      </c>
      <c r="F140" s="236" t="s">
        <v>152</v>
      </c>
      <c r="G140" s="234"/>
      <c r="H140" s="235" t="s">
        <v>19</v>
      </c>
      <c r="I140" s="237"/>
      <c r="J140" s="234"/>
      <c r="K140" s="234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151</v>
      </c>
      <c r="AU140" s="242" t="s">
        <v>82</v>
      </c>
      <c r="AV140" s="13" t="s">
        <v>80</v>
      </c>
      <c r="AW140" s="13" t="s">
        <v>35</v>
      </c>
      <c r="AX140" s="13" t="s">
        <v>73</v>
      </c>
      <c r="AY140" s="242" t="s">
        <v>141</v>
      </c>
    </row>
    <row r="141" s="14" customFormat="1">
      <c r="A141" s="14"/>
      <c r="B141" s="243"/>
      <c r="C141" s="244"/>
      <c r="D141" s="228" t="s">
        <v>151</v>
      </c>
      <c r="E141" s="245" t="s">
        <v>19</v>
      </c>
      <c r="F141" s="246" t="s">
        <v>445</v>
      </c>
      <c r="G141" s="244"/>
      <c r="H141" s="247">
        <v>30.07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151</v>
      </c>
      <c r="AU141" s="253" t="s">
        <v>82</v>
      </c>
      <c r="AV141" s="14" t="s">
        <v>82</v>
      </c>
      <c r="AW141" s="14" t="s">
        <v>35</v>
      </c>
      <c r="AX141" s="14" t="s">
        <v>80</v>
      </c>
      <c r="AY141" s="253" t="s">
        <v>141</v>
      </c>
    </row>
    <row r="142" s="2" customFormat="1" ht="33" customHeight="1">
      <c r="A142" s="40"/>
      <c r="B142" s="41"/>
      <c r="C142" s="215" t="s">
        <v>209</v>
      </c>
      <c r="D142" s="215" t="s">
        <v>143</v>
      </c>
      <c r="E142" s="216" t="s">
        <v>217</v>
      </c>
      <c r="F142" s="217" t="s">
        <v>218</v>
      </c>
      <c r="G142" s="218" t="s">
        <v>184</v>
      </c>
      <c r="H142" s="219">
        <v>5</v>
      </c>
      <c r="I142" s="220"/>
      <c r="J142" s="221">
        <f>ROUND(I142*H142,2)</f>
        <v>0</v>
      </c>
      <c r="K142" s="217" t="s">
        <v>156</v>
      </c>
      <c r="L142" s="46"/>
      <c r="M142" s="222" t="s">
        <v>19</v>
      </c>
      <c r="N142" s="223" t="s">
        <v>46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147</v>
      </c>
      <c r="AT142" s="226" t="s">
        <v>143</v>
      </c>
      <c r="AU142" s="226" t="s">
        <v>82</v>
      </c>
      <c r="AY142" s="19" t="s">
        <v>141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147</v>
      </c>
      <c r="BK142" s="227">
        <f>ROUND(I142*H142,2)</f>
        <v>0</v>
      </c>
      <c r="BL142" s="19" t="s">
        <v>147</v>
      </c>
      <c r="BM142" s="226" t="s">
        <v>446</v>
      </c>
    </row>
    <row r="143" s="2" customFormat="1">
      <c r="A143" s="40"/>
      <c r="B143" s="41"/>
      <c r="C143" s="42"/>
      <c r="D143" s="228" t="s">
        <v>149</v>
      </c>
      <c r="E143" s="42"/>
      <c r="F143" s="229" t="s">
        <v>220</v>
      </c>
      <c r="G143" s="42"/>
      <c r="H143" s="42"/>
      <c r="I143" s="230"/>
      <c r="J143" s="42"/>
      <c r="K143" s="42"/>
      <c r="L143" s="46"/>
      <c r="M143" s="231"/>
      <c r="N143" s="232"/>
      <c r="O143" s="87"/>
      <c r="P143" s="87"/>
      <c r="Q143" s="87"/>
      <c r="R143" s="87"/>
      <c r="S143" s="87"/>
      <c r="T143" s="88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149</v>
      </c>
      <c r="AU143" s="19" t="s">
        <v>82</v>
      </c>
    </row>
    <row r="144" s="2" customFormat="1">
      <c r="A144" s="40"/>
      <c r="B144" s="41"/>
      <c r="C144" s="42"/>
      <c r="D144" s="254" t="s">
        <v>159</v>
      </c>
      <c r="E144" s="42"/>
      <c r="F144" s="255" t="s">
        <v>221</v>
      </c>
      <c r="G144" s="42"/>
      <c r="H144" s="42"/>
      <c r="I144" s="230"/>
      <c r="J144" s="42"/>
      <c r="K144" s="42"/>
      <c r="L144" s="46"/>
      <c r="M144" s="231"/>
      <c r="N144" s="232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82</v>
      </c>
    </row>
    <row r="145" s="13" customFormat="1">
      <c r="A145" s="13"/>
      <c r="B145" s="233"/>
      <c r="C145" s="234"/>
      <c r="D145" s="228" t="s">
        <v>151</v>
      </c>
      <c r="E145" s="235" t="s">
        <v>19</v>
      </c>
      <c r="F145" s="236" t="s">
        <v>152</v>
      </c>
      <c r="G145" s="234"/>
      <c r="H145" s="235" t="s">
        <v>19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151</v>
      </c>
      <c r="AU145" s="242" t="s">
        <v>82</v>
      </c>
      <c r="AV145" s="13" t="s">
        <v>80</v>
      </c>
      <c r="AW145" s="13" t="s">
        <v>35</v>
      </c>
      <c r="AX145" s="13" t="s">
        <v>73</v>
      </c>
      <c r="AY145" s="242" t="s">
        <v>141</v>
      </c>
    </row>
    <row r="146" s="14" customFormat="1">
      <c r="A146" s="14"/>
      <c r="B146" s="243"/>
      <c r="C146" s="244"/>
      <c r="D146" s="228" t="s">
        <v>151</v>
      </c>
      <c r="E146" s="245" t="s">
        <v>19</v>
      </c>
      <c r="F146" s="246" t="s">
        <v>447</v>
      </c>
      <c r="G146" s="244"/>
      <c r="H146" s="247">
        <v>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151</v>
      </c>
      <c r="AU146" s="253" t="s">
        <v>82</v>
      </c>
      <c r="AV146" s="14" t="s">
        <v>82</v>
      </c>
      <c r="AW146" s="14" t="s">
        <v>35</v>
      </c>
      <c r="AX146" s="14" t="s">
        <v>80</v>
      </c>
      <c r="AY146" s="253" t="s">
        <v>141</v>
      </c>
    </row>
    <row r="147" s="2" customFormat="1" ht="44.25" customHeight="1">
      <c r="A147" s="40"/>
      <c r="B147" s="41"/>
      <c r="C147" s="215" t="s">
        <v>216</v>
      </c>
      <c r="D147" s="215" t="s">
        <v>143</v>
      </c>
      <c r="E147" s="216" t="s">
        <v>448</v>
      </c>
      <c r="F147" s="217" t="s">
        <v>449</v>
      </c>
      <c r="G147" s="218" t="s">
        <v>184</v>
      </c>
      <c r="H147" s="219">
        <v>2</v>
      </c>
      <c r="I147" s="220"/>
      <c r="J147" s="221">
        <f>ROUND(I147*H147,2)</f>
        <v>0</v>
      </c>
      <c r="K147" s="217" t="s">
        <v>19</v>
      </c>
      <c r="L147" s="46"/>
      <c r="M147" s="222" t="s">
        <v>19</v>
      </c>
      <c r="N147" s="223" t="s">
        <v>46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147</v>
      </c>
      <c r="AT147" s="226" t="s">
        <v>143</v>
      </c>
      <c r="AU147" s="226" t="s">
        <v>82</v>
      </c>
      <c r="AY147" s="19" t="s">
        <v>141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147</v>
      </c>
      <c r="BK147" s="227">
        <f>ROUND(I147*H147,2)</f>
        <v>0</v>
      </c>
      <c r="BL147" s="19" t="s">
        <v>147</v>
      </c>
      <c r="BM147" s="226" t="s">
        <v>450</v>
      </c>
    </row>
    <row r="148" s="2" customFormat="1">
      <c r="A148" s="40"/>
      <c r="B148" s="41"/>
      <c r="C148" s="42"/>
      <c r="D148" s="228" t="s">
        <v>149</v>
      </c>
      <c r="E148" s="42"/>
      <c r="F148" s="229" t="s">
        <v>451</v>
      </c>
      <c r="G148" s="42"/>
      <c r="H148" s="42"/>
      <c r="I148" s="230"/>
      <c r="J148" s="42"/>
      <c r="K148" s="42"/>
      <c r="L148" s="46"/>
      <c r="M148" s="231"/>
      <c r="N148" s="232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149</v>
      </c>
      <c r="AU148" s="19" t="s">
        <v>82</v>
      </c>
    </row>
    <row r="149" s="13" customFormat="1">
      <c r="A149" s="13"/>
      <c r="B149" s="233"/>
      <c r="C149" s="234"/>
      <c r="D149" s="228" t="s">
        <v>151</v>
      </c>
      <c r="E149" s="235" t="s">
        <v>19</v>
      </c>
      <c r="F149" s="236" t="s">
        <v>152</v>
      </c>
      <c r="G149" s="234"/>
      <c r="H149" s="235" t="s">
        <v>19</v>
      </c>
      <c r="I149" s="237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151</v>
      </c>
      <c r="AU149" s="242" t="s">
        <v>82</v>
      </c>
      <c r="AV149" s="13" t="s">
        <v>80</v>
      </c>
      <c r="AW149" s="13" t="s">
        <v>35</v>
      </c>
      <c r="AX149" s="13" t="s">
        <v>73</v>
      </c>
      <c r="AY149" s="242" t="s">
        <v>141</v>
      </c>
    </row>
    <row r="150" s="14" customFormat="1">
      <c r="A150" s="14"/>
      <c r="B150" s="243"/>
      <c r="C150" s="244"/>
      <c r="D150" s="228" t="s">
        <v>151</v>
      </c>
      <c r="E150" s="245" t="s">
        <v>19</v>
      </c>
      <c r="F150" s="246" t="s">
        <v>452</v>
      </c>
      <c r="G150" s="244"/>
      <c r="H150" s="247">
        <v>2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151</v>
      </c>
      <c r="AU150" s="253" t="s">
        <v>82</v>
      </c>
      <c r="AV150" s="14" t="s">
        <v>82</v>
      </c>
      <c r="AW150" s="14" t="s">
        <v>35</v>
      </c>
      <c r="AX150" s="14" t="s">
        <v>80</v>
      </c>
      <c r="AY150" s="253" t="s">
        <v>141</v>
      </c>
    </row>
    <row r="151" s="2" customFormat="1" ht="24.15" customHeight="1">
      <c r="A151" s="40"/>
      <c r="B151" s="41"/>
      <c r="C151" s="215" t="s">
        <v>8</v>
      </c>
      <c r="D151" s="215" t="s">
        <v>143</v>
      </c>
      <c r="E151" s="216" t="s">
        <v>223</v>
      </c>
      <c r="F151" s="217" t="s">
        <v>224</v>
      </c>
      <c r="G151" s="218" t="s">
        <v>184</v>
      </c>
      <c r="H151" s="219">
        <v>15.460000000000001</v>
      </c>
      <c r="I151" s="220"/>
      <c r="J151" s="221">
        <f>ROUND(I151*H151,2)</f>
        <v>0</v>
      </c>
      <c r="K151" s="217" t="s">
        <v>19</v>
      </c>
      <c r="L151" s="46"/>
      <c r="M151" s="222" t="s">
        <v>19</v>
      </c>
      <c r="N151" s="223" t="s">
        <v>46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147</v>
      </c>
      <c r="AT151" s="226" t="s">
        <v>143</v>
      </c>
      <c r="AU151" s="226" t="s">
        <v>82</v>
      </c>
      <c r="AY151" s="19" t="s">
        <v>141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147</v>
      </c>
      <c r="BK151" s="227">
        <f>ROUND(I151*H151,2)</f>
        <v>0</v>
      </c>
      <c r="BL151" s="19" t="s">
        <v>147</v>
      </c>
      <c r="BM151" s="226" t="s">
        <v>453</v>
      </c>
    </row>
    <row r="152" s="2" customFormat="1">
      <c r="A152" s="40"/>
      <c r="B152" s="41"/>
      <c r="C152" s="42"/>
      <c r="D152" s="228" t="s">
        <v>149</v>
      </c>
      <c r="E152" s="42"/>
      <c r="F152" s="229" t="s">
        <v>226</v>
      </c>
      <c r="G152" s="42"/>
      <c r="H152" s="42"/>
      <c r="I152" s="230"/>
      <c r="J152" s="42"/>
      <c r="K152" s="42"/>
      <c r="L152" s="46"/>
      <c r="M152" s="231"/>
      <c r="N152" s="232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149</v>
      </c>
      <c r="AU152" s="19" t="s">
        <v>82</v>
      </c>
    </row>
    <row r="153" s="2" customFormat="1">
      <c r="A153" s="40"/>
      <c r="B153" s="41"/>
      <c r="C153" s="42"/>
      <c r="D153" s="228" t="s">
        <v>227</v>
      </c>
      <c r="E153" s="42"/>
      <c r="F153" s="277" t="s">
        <v>228</v>
      </c>
      <c r="G153" s="42"/>
      <c r="H153" s="42"/>
      <c r="I153" s="230"/>
      <c r="J153" s="42"/>
      <c r="K153" s="42"/>
      <c r="L153" s="46"/>
      <c r="M153" s="231"/>
      <c r="N153" s="232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227</v>
      </c>
      <c r="AU153" s="19" t="s">
        <v>82</v>
      </c>
    </row>
    <row r="154" s="13" customFormat="1">
      <c r="A154" s="13"/>
      <c r="B154" s="233"/>
      <c r="C154" s="234"/>
      <c r="D154" s="228" t="s">
        <v>151</v>
      </c>
      <c r="E154" s="235" t="s">
        <v>19</v>
      </c>
      <c r="F154" s="236" t="s">
        <v>152</v>
      </c>
      <c r="G154" s="234"/>
      <c r="H154" s="235" t="s">
        <v>19</v>
      </c>
      <c r="I154" s="237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151</v>
      </c>
      <c r="AU154" s="242" t="s">
        <v>82</v>
      </c>
      <c r="AV154" s="13" t="s">
        <v>80</v>
      </c>
      <c r="AW154" s="13" t="s">
        <v>35</v>
      </c>
      <c r="AX154" s="13" t="s">
        <v>73</v>
      </c>
      <c r="AY154" s="242" t="s">
        <v>141</v>
      </c>
    </row>
    <row r="155" s="14" customFormat="1">
      <c r="A155" s="14"/>
      <c r="B155" s="243"/>
      <c r="C155" s="244"/>
      <c r="D155" s="228" t="s">
        <v>151</v>
      </c>
      <c r="E155" s="245" t="s">
        <v>19</v>
      </c>
      <c r="F155" s="246" t="s">
        <v>447</v>
      </c>
      <c r="G155" s="244"/>
      <c r="H155" s="247">
        <v>5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151</v>
      </c>
      <c r="AU155" s="253" t="s">
        <v>82</v>
      </c>
      <c r="AV155" s="14" t="s">
        <v>82</v>
      </c>
      <c r="AW155" s="14" t="s">
        <v>35</v>
      </c>
      <c r="AX155" s="14" t="s">
        <v>73</v>
      </c>
      <c r="AY155" s="253" t="s">
        <v>141</v>
      </c>
    </row>
    <row r="156" s="14" customFormat="1">
      <c r="A156" s="14"/>
      <c r="B156" s="243"/>
      <c r="C156" s="244"/>
      <c r="D156" s="228" t="s">
        <v>151</v>
      </c>
      <c r="E156" s="245" t="s">
        <v>19</v>
      </c>
      <c r="F156" s="246" t="s">
        <v>454</v>
      </c>
      <c r="G156" s="244"/>
      <c r="H156" s="247">
        <v>10.460000000000001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151</v>
      </c>
      <c r="AU156" s="253" t="s">
        <v>82</v>
      </c>
      <c r="AV156" s="14" t="s">
        <v>82</v>
      </c>
      <c r="AW156" s="14" t="s">
        <v>35</v>
      </c>
      <c r="AX156" s="14" t="s">
        <v>73</v>
      </c>
      <c r="AY156" s="253" t="s">
        <v>141</v>
      </c>
    </row>
    <row r="157" s="15" customFormat="1">
      <c r="A157" s="15"/>
      <c r="B157" s="266"/>
      <c r="C157" s="267"/>
      <c r="D157" s="228" t="s">
        <v>151</v>
      </c>
      <c r="E157" s="268" t="s">
        <v>19</v>
      </c>
      <c r="F157" s="269" t="s">
        <v>190</v>
      </c>
      <c r="G157" s="267"/>
      <c r="H157" s="270">
        <v>15.460000000000001</v>
      </c>
      <c r="I157" s="271"/>
      <c r="J157" s="267"/>
      <c r="K157" s="267"/>
      <c r="L157" s="272"/>
      <c r="M157" s="273"/>
      <c r="N157" s="274"/>
      <c r="O157" s="274"/>
      <c r="P157" s="274"/>
      <c r="Q157" s="274"/>
      <c r="R157" s="274"/>
      <c r="S157" s="274"/>
      <c r="T157" s="27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6" t="s">
        <v>151</v>
      </c>
      <c r="AU157" s="276" t="s">
        <v>82</v>
      </c>
      <c r="AV157" s="15" t="s">
        <v>147</v>
      </c>
      <c r="AW157" s="15" t="s">
        <v>35</v>
      </c>
      <c r="AX157" s="15" t="s">
        <v>80</v>
      </c>
      <c r="AY157" s="276" t="s">
        <v>141</v>
      </c>
    </row>
    <row r="158" s="2" customFormat="1" ht="37.8" customHeight="1">
      <c r="A158" s="40"/>
      <c r="B158" s="41"/>
      <c r="C158" s="215" t="s">
        <v>230</v>
      </c>
      <c r="D158" s="215" t="s">
        <v>143</v>
      </c>
      <c r="E158" s="216" t="s">
        <v>231</v>
      </c>
      <c r="F158" s="217" t="s">
        <v>232</v>
      </c>
      <c r="G158" s="218" t="s">
        <v>184</v>
      </c>
      <c r="H158" s="219">
        <v>39.759999999999998</v>
      </c>
      <c r="I158" s="220"/>
      <c r="J158" s="221">
        <f>ROUND(I158*H158,2)</f>
        <v>0</v>
      </c>
      <c r="K158" s="217" t="s">
        <v>156</v>
      </c>
      <c r="L158" s="46"/>
      <c r="M158" s="222" t="s">
        <v>19</v>
      </c>
      <c r="N158" s="223" t="s">
        <v>46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147</v>
      </c>
      <c r="AT158" s="226" t="s">
        <v>143</v>
      </c>
      <c r="AU158" s="226" t="s">
        <v>82</v>
      </c>
      <c r="AY158" s="19" t="s">
        <v>141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147</v>
      </c>
      <c r="BK158" s="227">
        <f>ROUND(I158*H158,2)</f>
        <v>0</v>
      </c>
      <c r="BL158" s="19" t="s">
        <v>147</v>
      </c>
      <c r="BM158" s="226" t="s">
        <v>455</v>
      </c>
    </row>
    <row r="159" s="2" customFormat="1">
      <c r="A159" s="40"/>
      <c r="B159" s="41"/>
      <c r="C159" s="42"/>
      <c r="D159" s="228" t="s">
        <v>149</v>
      </c>
      <c r="E159" s="42"/>
      <c r="F159" s="229" t="s">
        <v>234</v>
      </c>
      <c r="G159" s="42"/>
      <c r="H159" s="42"/>
      <c r="I159" s="230"/>
      <c r="J159" s="42"/>
      <c r="K159" s="42"/>
      <c r="L159" s="46"/>
      <c r="M159" s="231"/>
      <c r="N159" s="232"/>
      <c r="O159" s="87"/>
      <c r="P159" s="87"/>
      <c r="Q159" s="87"/>
      <c r="R159" s="87"/>
      <c r="S159" s="87"/>
      <c r="T159" s="88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149</v>
      </c>
      <c r="AU159" s="19" t="s">
        <v>82</v>
      </c>
    </row>
    <row r="160" s="2" customFormat="1">
      <c r="A160" s="40"/>
      <c r="B160" s="41"/>
      <c r="C160" s="42"/>
      <c r="D160" s="254" t="s">
        <v>159</v>
      </c>
      <c r="E160" s="42"/>
      <c r="F160" s="255" t="s">
        <v>235</v>
      </c>
      <c r="G160" s="42"/>
      <c r="H160" s="42"/>
      <c r="I160" s="230"/>
      <c r="J160" s="42"/>
      <c r="K160" s="42"/>
      <c r="L160" s="46"/>
      <c r="M160" s="231"/>
      <c r="N160" s="232"/>
      <c r="O160" s="87"/>
      <c r="P160" s="87"/>
      <c r="Q160" s="87"/>
      <c r="R160" s="87"/>
      <c r="S160" s="87"/>
      <c r="T160" s="8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159</v>
      </c>
      <c r="AU160" s="19" t="s">
        <v>82</v>
      </c>
    </row>
    <row r="161" s="13" customFormat="1">
      <c r="A161" s="13"/>
      <c r="B161" s="233"/>
      <c r="C161" s="234"/>
      <c r="D161" s="228" t="s">
        <v>151</v>
      </c>
      <c r="E161" s="235" t="s">
        <v>19</v>
      </c>
      <c r="F161" s="236" t="s">
        <v>236</v>
      </c>
      <c r="G161" s="234"/>
      <c r="H161" s="235" t="s">
        <v>19</v>
      </c>
      <c r="I161" s="237"/>
      <c r="J161" s="234"/>
      <c r="K161" s="234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151</v>
      </c>
      <c r="AU161" s="242" t="s">
        <v>82</v>
      </c>
      <c r="AV161" s="13" t="s">
        <v>80</v>
      </c>
      <c r="AW161" s="13" t="s">
        <v>35</v>
      </c>
      <c r="AX161" s="13" t="s">
        <v>73</v>
      </c>
      <c r="AY161" s="242" t="s">
        <v>141</v>
      </c>
    </row>
    <row r="162" s="13" customFormat="1">
      <c r="A162" s="13"/>
      <c r="B162" s="233"/>
      <c r="C162" s="234"/>
      <c r="D162" s="228" t="s">
        <v>151</v>
      </c>
      <c r="E162" s="235" t="s">
        <v>19</v>
      </c>
      <c r="F162" s="236" t="s">
        <v>152</v>
      </c>
      <c r="G162" s="234"/>
      <c r="H162" s="235" t="s">
        <v>19</v>
      </c>
      <c r="I162" s="237"/>
      <c r="J162" s="234"/>
      <c r="K162" s="234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151</v>
      </c>
      <c r="AU162" s="242" t="s">
        <v>82</v>
      </c>
      <c r="AV162" s="13" t="s">
        <v>80</v>
      </c>
      <c r="AW162" s="13" t="s">
        <v>35</v>
      </c>
      <c r="AX162" s="13" t="s">
        <v>73</v>
      </c>
      <c r="AY162" s="242" t="s">
        <v>141</v>
      </c>
    </row>
    <row r="163" s="14" customFormat="1">
      <c r="A163" s="14"/>
      <c r="B163" s="243"/>
      <c r="C163" s="244"/>
      <c r="D163" s="228" t="s">
        <v>151</v>
      </c>
      <c r="E163" s="245" t="s">
        <v>19</v>
      </c>
      <c r="F163" s="246" t="s">
        <v>456</v>
      </c>
      <c r="G163" s="244"/>
      <c r="H163" s="247">
        <v>39.759999999999998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151</v>
      </c>
      <c r="AU163" s="253" t="s">
        <v>82</v>
      </c>
      <c r="AV163" s="14" t="s">
        <v>82</v>
      </c>
      <c r="AW163" s="14" t="s">
        <v>35</v>
      </c>
      <c r="AX163" s="14" t="s">
        <v>80</v>
      </c>
      <c r="AY163" s="253" t="s">
        <v>141</v>
      </c>
    </row>
    <row r="164" s="2" customFormat="1" ht="24.15" customHeight="1">
      <c r="A164" s="40"/>
      <c r="B164" s="41"/>
      <c r="C164" s="215" t="s">
        <v>239</v>
      </c>
      <c r="D164" s="215" t="s">
        <v>143</v>
      </c>
      <c r="E164" s="216" t="s">
        <v>240</v>
      </c>
      <c r="F164" s="217" t="s">
        <v>241</v>
      </c>
      <c r="G164" s="218" t="s">
        <v>184</v>
      </c>
      <c r="H164" s="219">
        <v>19.879999999999999</v>
      </c>
      <c r="I164" s="220"/>
      <c r="J164" s="221">
        <f>ROUND(I164*H164,2)</f>
        <v>0</v>
      </c>
      <c r="K164" s="217" t="s">
        <v>156</v>
      </c>
      <c r="L164" s="46"/>
      <c r="M164" s="222" t="s">
        <v>19</v>
      </c>
      <c r="N164" s="223" t="s">
        <v>46</v>
      </c>
      <c r="O164" s="87"/>
      <c r="P164" s="224">
        <f>O164*H164</f>
        <v>0</v>
      </c>
      <c r="Q164" s="224">
        <v>0</v>
      </c>
      <c r="R164" s="224">
        <f>Q164*H164</f>
        <v>0</v>
      </c>
      <c r="S164" s="224">
        <v>0</v>
      </c>
      <c r="T164" s="225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26" t="s">
        <v>147</v>
      </c>
      <c r="AT164" s="226" t="s">
        <v>143</v>
      </c>
      <c r="AU164" s="226" t="s">
        <v>82</v>
      </c>
      <c r="AY164" s="19" t="s">
        <v>141</v>
      </c>
      <c r="BE164" s="227">
        <f>IF(N164="základní",J164,0)</f>
        <v>0</v>
      </c>
      <c r="BF164" s="227">
        <f>IF(N164="snížená",J164,0)</f>
        <v>0</v>
      </c>
      <c r="BG164" s="227">
        <f>IF(N164="zákl. přenesená",J164,0)</f>
        <v>0</v>
      </c>
      <c r="BH164" s="227">
        <f>IF(N164="sníž. přenesená",J164,0)</f>
        <v>0</v>
      </c>
      <c r="BI164" s="227">
        <f>IF(N164="nulová",J164,0)</f>
        <v>0</v>
      </c>
      <c r="BJ164" s="19" t="s">
        <v>147</v>
      </c>
      <c r="BK164" s="227">
        <f>ROUND(I164*H164,2)</f>
        <v>0</v>
      </c>
      <c r="BL164" s="19" t="s">
        <v>147</v>
      </c>
      <c r="BM164" s="226" t="s">
        <v>457</v>
      </c>
    </row>
    <row r="165" s="2" customFormat="1">
      <c r="A165" s="40"/>
      <c r="B165" s="41"/>
      <c r="C165" s="42"/>
      <c r="D165" s="228" t="s">
        <v>149</v>
      </c>
      <c r="E165" s="42"/>
      <c r="F165" s="229" t="s">
        <v>243</v>
      </c>
      <c r="G165" s="42"/>
      <c r="H165" s="42"/>
      <c r="I165" s="230"/>
      <c r="J165" s="42"/>
      <c r="K165" s="42"/>
      <c r="L165" s="46"/>
      <c r="M165" s="231"/>
      <c r="N165" s="232"/>
      <c r="O165" s="87"/>
      <c r="P165" s="87"/>
      <c r="Q165" s="87"/>
      <c r="R165" s="87"/>
      <c r="S165" s="87"/>
      <c r="T165" s="88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149</v>
      </c>
      <c r="AU165" s="19" t="s">
        <v>82</v>
      </c>
    </row>
    <row r="166" s="2" customFormat="1">
      <c r="A166" s="40"/>
      <c r="B166" s="41"/>
      <c r="C166" s="42"/>
      <c r="D166" s="254" t="s">
        <v>159</v>
      </c>
      <c r="E166" s="42"/>
      <c r="F166" s="255" t="s">
        <v>244</v>
      </c>
      <c r="G166" s="42"/>
      <c r="H166" s="42"/>
      <c r="I166" s="230"/>
      <c r="J166" s="42"/>
      <c r="K166" s="42"/>
      <c r="L166" s="46"/>
      <c r="M166" s="231"/>
      <c r="N166" s="232"/>
      <c r="O166" s="87"/>
      <c r="P166" s="87"/>
      <c r="Q166" s="87"/>
      <c r="R166" s="87"/>
      <c r="S166" s="87"/>
      <c r="T166" s="88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159</v>
      </c>
      <c r="AU166" s="19" t="s">
        <v>82</v>
      </c>
    </row>
    <row r="167" s="13" customFormat="1">
      <c r="A167" s="13"/>
      <c r="B167" s="233"/>
      <c r="C167" s="234"/>
      <c r="D167" s="228" t="s">
        <v>151</v>
      </c>
      <c r="E167" s="235" t="s">
        <v>19</v>
      </c>
      <c r="F167" s="236" t="s">
        <v>245</v>
      </c>
      <c r="G167" s="234"/>
      <c r="H167" s="235" t="s">
        <v>19</v>
      </c>
      <c r="I167" s="237"/>
      <c r="J167" s="234"/>
      <c r="K167" s="234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151</v>
      </c>
      <c r="AU167" s="242" t="s">
        <v>82</v>
      </c>
      <c r="AV167" s="13" t="s">
        <v>80</v>
      </c>
      <c r="AW167" s="13" t="s">
        <v>35</v>
      </c>
      <c r="AX167" s="13" t="s">
        <v>73</v>
      </c>
      <c r="AY167" s="242" t="s">
        <v>141</v>
      </c>
    </row>
    <row r="168" s="14" customFormat="1">
      <c r="A168" s="14"/>
      <c r="B168" s="243"/>
      <c r="C168" s="244"/>
      <c r="D168" s="228" t="s">
        <v>151</v>
      </c>
      <c r="E168" s="245" t="s">
        <v>19</v>
      </c>
      <c r="F168" s="246" t="s">
        <v>458</v>
      </c>
      <c r="G168" s="244"/>
      <c r="H168" s="247">
        <v>19.879999999999999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151</v>
      </c>
      <c r="AU168" s="253" t="s">
        <v>82</v>
      </c>
      <c r="AV168" s="14" t="s">
        <v>82</v>
      </c>
      <c r="AW168" s="14" t="s">
        <v>35</v>
      </c>
      <c r="AX168" s="14" t="s">
        <v>80</v>
      </c>
      <c r="AY168" s="253" t="s">
        <v>141</v>
      </c>
    </row>
    <row r="169" s="2" customFormat="1" ht="24.15" customHeight="1">
      <c r="A169" s="40"/>
      <c r="B169" s="41"/>
      <c r="C169" s="215" t="s">
        <v>248</v>
      </c>
      <c r="D169" s="215" t="s">
        <v>143</v>
      </c>
      <c r="E169" s="216" t="s">
        <v>256</v>
      </c>
      <c r="F169" s="217" t="s">
        <v>257</v>
      </c>
      <c r="G169" s="218" t="s">
        <v>184</v>
      </c>
      <c r="H169" s="219">
        <v>19.879999999999999</v>
      </c>
      <c r="I169" s="220"/>
      <c r="J169" s="221">
        <f>ROUND(I169*H169,2)</f>
        <v>0</v>
      </c>
      <c r="K169" s="217" t="s">
        <v>156</v>
      </c>
      <c r="L169" s="46"/>
      <c r="M169" s="222" t="s">
        <v>19</v>
      </c>
      <c r="N169" s="223" t="s">
        <v>46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147</v>
      </c>
      <c r="AT169" s="226" t="s">
        <v>143</v>
      </c>
      <c r="AU169" s="226" t="s">
        <v>82</v>
      </c>
      <c r="AY169" s="19" t="s">
        <v>141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147</v>
      </c>
      <c r="BK169" s="227">
        <f>ROUND(I169*H169,2)</f>
        <v>0</v>
      </c>
      <c r="BL169" s="19" t="s">
        <v>147</v>
      </c>
      <c r="BM169" s="226" t="s">
        <v>459</v>
      </c>
    </row>
    <row r="170" s="2" customFormat="1">
      <c r="A170" s="40"/>
      <c r="B170" s="41"/>
      <c r="C170" s="42"/>
      <c r="D170" s="228" t="s">
        <v>149</v>
      </c>
      <c r="E170" s="42"/>
      <c r="F170" s="229" t="s">
        <v>259</v>
      </c>
      <c r="G170" s="42"/>
      <c r="H170" s="42"/>
      <c r="I170" s="230"/>
      <c r="J170" s="42"/>
      <c r="K170" s="42"/>
      <c r="L170" s="46"/>
      <c r="M170" s="231"/>
      <c r="N170" s="232"/>
      <c r="O170" s="87"/>
      <c r="P170" s="87"/>
      <c r="Q170" s="87"/>
      <c r="R170" s="87"/>
      <c r="S170" s="87"/>
      <c r="T170" s="88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149</v>
      </c>
      <c r="AU170" s="19" t="s">
        <v>82</v>
      </c>
    </row>
    <row r="171" s="2" customFormat="1">
      <c r="A171" s="40"/>
      <c r="B171" s="41"/>
      <c r="C171" s="42"/>
      <c r="D171" s="254" t="s">
        <v>159</v>
      </c>
      <c r="E171" s="42"/>
      <c r="F171" s="255" t="s">
        <v>260</v>
      </c>
      <c r="G171" s="42"/>
      <c r="H171" s="42"/>
      <c r="I171" s="230"/>
      <c r="J171" s="42"/>
      <c r="K171" s="42"/>
      <c r="L171" s="46"/>
      <c r="M171" s="231"/>
      <c r="N171" s="232"/>
      <c r="O171" s="87"/>
      <c r="P171" s="87"/>
      <c r="Q171" s="87"/>
      <c r="R171" s="87"/>
      <c r="S171" s="87"/>
      <c r="T171" s="8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159</v>
      </c>
      <c r="AU171" s="19" t="s">
        <v>82</v>
      </c>
    </row>
    <row r="172" s="13" customFormat="1">
      <c r="A172" s="13"/>
      <c r="B172" s="233"/>
      <c r="C172" s="234"/>
      <c r="D172" s="228" t="s">
        <v>151</v>
      </c>
      <c r="E172" s="235" t="s">
        <v>19</v>
      </c>
      <c r="F172" s="236" t="s">
        <v>152</v>
      </c>
      <c r="G172" s="234"/>
      <c r="H172" s="235" t="s">
        <v>19</v>
      </c>
      <c r="I172" s="237"/>
      <c r="J172" s="234"/>
      <c r="K172" s="234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151</v>
      </c>
      <c r="AU172" s="242" t="s">
        <v>82</v>
      </c>
      <c r="AV172" s="13" t="s">
        <v>80</v>
      </c>
      <c r="AW172" s="13" t="s">
        <v>35</v>
      </c>
      <c r="AX172" s="13" t="s">
        <v>73</v>
      </c>
      <c r="AY172" s="242" t="s">
        <v>141</v>
      </c>
    </row>
    <row r="173" s="14" customFormat="1">
      <c r="A173" s="14"/>
      <c r="B173" s="243"/>
      <c r="C173" s="244"/>
      <c r="D173" s="228" t="s">
        <v>151</v>
      </c>
      <c r="E173" s="245" t="s">
        <v>19</v>
      </c>
      <c r="F173" s="246" t="s">
        <v>458</v>
      </c>
      <c r="G173" s="244"/>
      <c r="H173" s="247">
        <v>19.879999999999999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151</v>
      </c>
      <c r="AU173" s="253" t="s">
        <v>82</v>
      </c>
      <c r="AV173" s="14" t="s">
        <v>82</v>
      </c>
      <c r="AW173" s="14" t="s">
        <v>35</v>
      </c>
      <c r="AX173" s="14" t="s">
        <v>80</v>
      </c>
      <c r="AY173" s="253" t="s">
        <v>141</v>
      </c>
    </row>
    <row r="174" s="2" customFormat="1" ht="24.15" customHeight="1">
      <c r="A174" s="40"/>
      <c r="B174" s="41"/>
      <c r="C174" s="215" t="s">
        <v>255</v>
      </c>
      <c r="D174" s="215" t="s">
        <v>143</v>
      </c>
      <c r="E174" s="216" t="s">
        <v>163</v>
      </c>
      <c r="F174" s="217" t="s">
        <v>164</v>
      </c>
      <c r="G174" s="218" t="s">
        <v>146</v>
      </c>
      <c r="H174" s="219">
        <v>42.240000000000002</v>
      </c>
      <c r="I174" s="220"/>
      <c r="J174" s="221">
        <f>ROUND(I174*H174,2)</f>
        <v>0</v>
      </c>
      <c r="K174" s="217" t="s">
        <v>156</v>
      </c>
      <c r="L174" s="46"/>
      <c r="M174" s="222" t="s">
        <v>19</v>
      </c>
      <c r="N174" s="223" t="s">
        <v>46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147</v>
      </c>
      <c r="AT174" s="226" t="s">
        <v>143</v>
      </c>
      <c r="AU174" s="226" t="s">
        <v>82</v>
      </c>
      <c r="AY174" s="19" t="s">
        <v>141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147</v>
      </c>
      <c r="BK174" s="227">
        <f>ROUND(I174*H174,2)</f>
        <v>0</v>
      </c>
      <c r="BL174" s="19" t="s">
        <v>147</v>
      </c>
      <c r="BM174" s="226" t="s">
        <v>460</v>
      </c>
    </row>
    <row r="175" s="2" customFormat="1">
      <c r="A175" s="40"/>
      <c r="B175" s="41"/>
      <c r="C175" s="42"/>
      <c r="D175" s="228" t="s">
        <v>149</v>
      </c>
      <c r="E175" s="42"/>
      <c r="F175" s="229" t="s">
        <v>166</v>
      </c>
      <c r="G175" s="42"/>
      <c r="H175" s="42"/>
      <c r="I175" s="230"/>
      <c r="J175" s="42"/>
      <c r="K175" s="42"/>
      <c r="L175" s="46"/>
      <c r="M175" s="231"/>
      <c r="N175" s="232"/>
      <c r="O175" s="87"/>
      <c r="P175" s="87"/>
      <c r="Q175" s="87"/>
      <c r="R175" s="87"/>
      <c r="S175" s="87"/>
      <c r="T175" s="88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149</v>
      </c>
      <c r="AU175" s="19" t="s">
        <v>82</v>
      </c>
    </row>
    <row r="176" s="2" customFormat="1">
      <c r="A176" s="40"/>
      <c r="B176" s="41"/>
      <c r="C176" s="42"/>
      <c r="D176" s="254" t="s">
        <v>159</v>
      </c>
      <c r="E176" s="42"/>
      <c r="F176" s="255" t="s">
        <v>167</v>
      </c>
      <c r="G176" s="42"/>
      <c r="H176" s="42"/>
      <c r="I176" s="230"/>
      <c r="J176" s="42"/>
      <c r="K176" s="42"/>
      <c r="L176" s="46"/>
      <c r="M176" s="231"/>
      <c r="N176" s="232"/>
      <c r="O176" s="87"/>
      <c r="P176" s="87"/>
      <c r="Q176" s="87"/>
      <c r="R176" s="87"/>
      <c r="S176" s="87"/>
      <c r="T176" s="88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159</v>
      </c>
      <c r="AU176" s="19" t="s">
        <v>82</v>
      </c>
    </row>
    <row r="177" s="2" customFormat="1" ht="16.5" customHeight="1">
      <c r="A177" s="40"/>
      <c r="B177" s="41"/>
      <c r="C177" s="256" t="s">
        <v>261</v>
      </c>
      <c r="D177" s="256" t="s">
        <v>168</v>
      </c>
      <c r="E177" s="257" t="s">
        <v>169</v>
      </c>
      <c r="F177" s="258" t="s">
        <v>170</v>
      </c>
      <c r="G177" s="259" t="s">
        <v>171</v>
      </c>
      <c r="H177" s="260">
        <v>0.84499999999999997</v>
      </c>
      <c r="I177" s="261"/>
      <c r="J177" s="262">
        <f>ROUND(I177*H177,2)</f>
        <v>0</v>
      </c>
      <c r="K177" s="258" t="s">
        <v>156</v>
      </c>
      <c r="L177" s="263"/>
      <c r="M177" s="264" t="s">
        <v>19</v>
      </c>
      <c r="N177" s="265" t="s">
        <v>46</v>
      </c>
      <c r="O177" s="87"/>
      <c r="P177" s="224">
        <f>O177*H177</f>
        <v>0</v>
      </c>
      <c r="Q177" s="224">
        <v>0.001</v>
      </c>
      <c r="R177" s="224">
        <f>Q177*H177</f>
        <v>0.00084499999999999994</v>
      </c>
      <c r="S177" s="224">
        <v>0</v>
      </c>
      <c r="T177" s="225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26" t="s">
        <v>172</v>
      </c>
      <c r="AT177" s="226" t="s">
        <v>168</v>
      </c>
      <c r="AU177" s="226" t="s">
        <v>82</v>
      </c>
      <c r="AY177" s="19" t="s">
        <v>141</v>
      </c>
      <c r="BE177" s="227">
        <f>IF(N177="základní",J177,0)</f>
        <v>0</v>
      </c>
      <c r="BF177" s="227">
        <f>IF(N177="snížená",J177,0)</f>
        <v>0</v>
      </c>
      <c r="BG177" s="227">
        <f>IF(N177="zákl. přenesená",J177,0)</f>
        <v>0</v>
      </c>
      <c r="BH177" s="227">
        <f>IF(N177="sníž. přenesená",J177,0)</f>
        <v>0</v>
      </c>
      <c r="BI177" s="227">
        <f>IF(N177="nulová",J177,0)</f>
        <v>0</v>
      </c>
      <c r="BJ177" s="19" t="s">
        <v>147</v>
      </c>
      <c r="BK177" s="227">
        <f>ROUND(I177*H177,2)</f>
        <v>0</v>
      </c>
      <c r="BL177" s="19" t="s">
        <v>147</v>
      </c>
      <c r="BM177" s="226" t="s">
        <v>461</v>
      </c>
    </row>
    <row r="178" s="2" customFormat="1">
      <c r="A178" s="40"/>
      <c r="B178" s="41"/>
      <c r="C178" s="42"/>
      <c r="D178" s="228" t="s">
        <v>149</v>
      </c>
      <c r="E178" s="42"/>
      <c r="F178" s="229" t="s">
        <v>170</v>
      </c>
      <c r="G178" s="42"/>
      <c r="H178" s="42"/>
      <c r="I178" s="230"/>
      <c r="J178" s="42"/>
      <c r="K178" s="42"/>
      <c r="L178" s="46"/>
      <c r="M178" s="231"/>
      <c r="N178" s="232"/>
      <c r="O178" s="87"/>
      <c r="P178" s="87"/>
      <c r="Q178" s="87"/>
      <c r="R178" s="87"/>
      <c r="S178" s="87"/>
      <c r="T178" s="88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149</v>
      </c>
      <c r="AU178" s="19" t="s">
        <v>82</v>
      </c>
    </row>
    <row r="179" s="14" customFormat="1">
      <c r="A179" s="14"/>
      <c r="B179" s="243"/>
      <c r="C179" s="244"/>
      <c r="D179" s="228" t="s">
        <v>151</v>
      </c>
      <c r="E179" s="245" t="s">
        <v>19</v>
      </c>
      <c r="F179" s="246" t="s">
        <v>462</v>
      </c>
      <c r="G179" s="244"/>
      <c r="H179" s="247">
        <v>0.84499999999999997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151</v>
      </c>
      <c r="AU179" s="253" t="s">
        <v>82</v>
      </c>
      <c r="AV179" s="14" t="s">
        <v>82</v>
      </c>
      <c r="AW179" s="14" t="s">
        <v>35</v>
      </c>
      <c r="AX179" s="14" t="s">
        <v>80</v>
      </c>
      <c r="AY179" s="253" t="s">
        <v>141</v>
      </c>
    </row>
    <row r="180" s="2" customFormat="1" ht="24.15" customHeight="1">
      <c r="A180" s="40"/>
      <c r="B180" s="41"/>
      <c r="C180" s="215" t="s">
        <v>267</v>
      </c>
      <c r="D180" s="215" t="s">
        <v>143</v>
      </c>
      <c r="E180" s="216" t="s">
        <v>268</v>
      </c>
      <c r="F180" s="217" t="s">
        <v>269</v>
      </c>
      <c r="G180" s="218" t="s">
        <v>146</v>
      </c>
      <c r="H180" s="219">
        <v>42.240000000000002</v>
      </c>
      <c r="I180" s="220"/>
      <c r="J180" s="221">
        <f>ROUND(I180*H180,2)</f>
        <v>0</v>
      </c>
      <c r="K180" s="217" t="s">
        <v>156</v>
      </c>
      <c r="L180" s="46"/>
      <c r="M180" s="222" t="s">
        <v>19</v>
      </c>
      <c r="N180" s="223" t="s">
        <v>46</v>
      </c>
      <c r="O180" s="87"/>
      <c r="P180" s="224">
        <f>O180*H180</f>
        <v>0</v>
      </c>
      <c r="Q180" s="224">
        <v>0</v>
      </c>
      <c r="R180" s="224">
        <f>Q180*H180</f>
        <v>0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147</v>
      </c>
      <c r="AT180" s="226" t="s">
        <v>143</v>
      </c>
      <c r="AU180" s="226" t="s">
        <v>82</v>
      </c>
      <c r="AY180" s="19" t="s">
        <v>141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147</v>
      </c>
      <c r="BK180" s="227">
        <f>ROUND(I180*H180,2)</f>
        <v>0</v>
      </c>
      <c r="BL180" s="19" t="s">
        <v>147</v>
      </c>
      <c r="BM180" s="226" t="s">
        <v>463</v>
      </c>
    </row>
    <row r="181" s="2" customFormat="1">
      <c r="A181" s="40"/>
      <c r="B181" s="41"/>
      <c r="C181" s="42"/>
      <c r="D181" s="228" t="s">
        <v>149</v>
      </c>
      <c r="E181" s="42"/>
      <c r="F181" s="229" t="s">
        <v>271</v>
      </c>
      <c r="G181" s="42"/>
      <c r="H181" s="42"/>
      <c r="I181" s="230"/>
      <c r="J181" s="42"/>
      <c r="K181" s="42"/>
      <c r="L181" s="46"/>
      <c r="M181" s="231"/>
      <c r="N181" s="232"/>
      <c r="O181" s="87"/>
      <c r="P181" s="87"/>
      <c r="Q181" s="87"/>
      <c r="R181" s="87"/>
      <c r="S181" s="87"/>
      <c r="T181" s="88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149</v>
      </c>
      <c r="AU181" s="19" t="s">
        <v>82</v>
      </c>
    </row>
    <row r="182" s="2" customFormat="1">
      <c r="A182" s="40"/>
      <c r="B182" s="41"/>
      <c r="C182" s="42"/>
      <c r="D182" s="254" t="s">
        <v>159</v>
      </c>
      <c r="E182" s="42"/>
      <c r="F182" s="255" t="s">
        <v>272</v>
      </c>
      <c r="G182" s="42"/>
      <c r="H182" s="42"/>
      <c r="I182" s="230"/>
      <c r="J182" s="42"/>
      <c r="K182" s="42"/>
      <c r="L182" s="46"/>
      <c r="M182" s="231"/>
      <c r="N182" s="232"/>
      <c r="O182" s="87"/>
      <c r="P182" s="87"/>
      <c r="Q182" s="87"/>
      <c r="R182" s="87"/>
      <c r="S182" s="87"/>
      <c r="T182" s="88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82</v>
      </c>
    </row>
    <row r="183" s="13" customFormat="1">
      <c r="A183" s="13"/>
      <c r="B183" s="233"/>
      <c r="C183" s="234"/>
      <c r="D183" s="228" t="s">
        <v>151</v>
      </c>
      <c r="E183" s="235" t="s">
        <v>19</v>
      </c>
      <c r="F183" s="236" t="s">
        <v>152</v>
      </c>
      <c r="G183" s="234"/>
      <c r="H183" s="235" t="s">
        <v>19</v>
      </c>
      <c r="I183" s="237"/>
      <c r="J183" s="234"/>
      <c r="K183" s="234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151</v>
      </c>
      <c r="AU183" s="242" t="s">
        <v>82</v>
      </c>
      <c r="AV183" s="13" t="s">
        <v>80</v>
      </c>
      <c r="AW183" s="13" t="s">
        <v>35</v>
      </c>
      <c r="AX183" s="13" t="s">
        <v>73</v>
      </c>
      <c r="AY183" s="242" t="s">
        <v>141</v>
      </c>
    </row>
    <row r="184" s="14" customFormat="1">
      <c r="A184" s="14"/>
      <c r="B184" s="243"/>
      <c r="C184" s="244"/>
      <c r="D184" s="228" t="s">
        <v>151</v>
      </c>
      <c r="E184" s="245" t="s">
        <v>19</v>
      </c>
      <c r="F184" s="246" t="s">
        <v>464</v>
      </c>
      <c r="G184" s="244"/>
      <c r="H184" s="247">
        <v>42.240000000000002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151</v>
      </c>
      <c r="AU184" s="253" t="s">
        <v>82</v>
      </c>
      <c r="AV184" s="14" t="s">
        <v>82</v>
      </c>
      <c r="AW184" s="14" t="s">
        <v>35</v>
      </c>
      <c r="AX184" s="14" t="s">
        <v>80</v>
      </c>
      <c r="AY184" s="253" t="s">
        <v>141</v>
      </c>
    </row>
    <row r="185" s="12" customFormat="1" ht="22.8" customHeight="1">
      <c r="A185" s="12"/>
      <c r="B185" s="199"/>
      <c r="C185" s="200"/>
      <c r="D185" s="201" t="s">
        <v>72</v>
      </c>
      <c r="E185" s="213" t="s">
        <v>82</v>
      </c>
      <c r="F185" s="213" t="s">
        <v>465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SUM(P186:P189)</f>
        <v>0</v>
      </c>
      <c r="Q185" s="207"/>
      <c r="R185" s="208">
        <f>SUM(R186:R189)</f>
        <v>0.0028800000000000002</v>
      </c>
      <c r="S185" s="207"/>
      <c r="T185" s="209">
        <f>SUM(T186:T189)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80</v>
      </c>
      <c r="AT185" s="211" t="s">
        <v>72</v>
      </c>
      <c r="AU185" s="211" t="s">
        <v>80</v>
      </c>
      <c r="AY185" s="210" t="s">
        <v>141</v>
      </c>
      <c r="BK185" s="212">
        <f>SUM(BK186:BK189)</f>
        <v>0</v>
      </c>
    </row>
    <row r="186" s="2" customFormat="1" ht="24.15" customHeight="1">
      <c r="A186" s="40"/>
      <c r="B186" s="41"/>
      <c r="C186" s="215" t="s">
        <v>275</v>
      </c>
      <c r="D186" s="215" t="s">
        <v>143</v>
      </c>
      <c r="E186" s="216" t="s">
        <v>466</v>
      </c>
      <c r="F186" s="217" t="s">
        <v>467</v>
      </c>
      <c r="G186" s="218" t="s">
        <v>468</v>
      </c>
      <c r="H186" s="219">
        <v>9</v>
      </c>
      <c r="I186" s="220"/>
      <c r="J186" s="221">
        <f>ROUND(I186*H186,2)</f>
        <v>0</v>
      </c>
      <c r="K186" s="217" t="s">
        <v>156</v>
      </c>
      <c r="L186" s="46"/>
      <c r="M186" s="222" t="s">
        <v>19</v>
      </c>
      <c r="N186" s="223" t="s">
        <v>46</v>
      </c>
      <c r="O186" s="87"/>
      <c r="P186" s="224">
        <f>O186*H186</f>
        <v>0</v>
      </c>
      <c r="Q186" s="224">
        <v>0.00032000000000000003</v>
      </c>
      <c r="R186" s="224">
        <f>Q186*H186</f>
        <v>0.0028800000000000002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147</v>
      </c>
      <c r="AT186" s="226" t="s">
        <v>143</v>
      </c>
      <c r="AU186" s="226" t="s">
        <v>82</v>
      </c>
      <c r="AY186" s="19" t="s">
        <v>141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147</v>
      </c>
      <c r="BK186" s="227">
        <f>ROUND(I186*H186,2)</f>
        <v>0</v>
      </c>
      <c r="BL186" s="19" t="s">
        <v>147</v>
      </c>
      <c r="BM186" s="226" t="s">
        <v>469</v>
      </c>
    </row>
    <row r="187" s="2" customFormat="1">
      <c r="A187" s="40"/>
      <c r="B187" s="41"/>
      <c r="C187" s="42"/>
      <c r="D187" s="228" t="s">
        <v>149</v>
      </c>
      <c r="E187" s="42"/>
      <c r="F187" s="229" t="s">
        <v>470</v>
      </c>
      <c r="G187" s="42"/>
      <c r="H187" s="42"/>
      <c r="I187" s="230"/>
      <c r="J187" s="42"/>
      <c r="K187" s="42"/>
      <c r="L187" s="46"/>
      <c r="M187" s="231"/>
      <c r="N187" s="232"/>
      <c r="O187" s="87"/>
      <c r="P187" s="87"/>
      <c r="Q187" s="87"/>
      <c r="R187" s="87"/>
      <c r="S187" s="87"/>
      <c r="T187" s="88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149</v>
      </c>
      <c r="AU187" s="19" t="s">
        <v>82</v>
      </c>
    </row>
    <row r="188" s="2" customFormat="1">
      <c r="A188" s="40"/>
      <c r="B188" s="41"/>
      <c r="C188" s="42"/>
      <c r="D188" s="254" t="s">
        <v>159</v>
      </c>
      <c r="E188" s="42"/>
      <c r="F188" s="255" t="s">
        <v>471</v>
      </c>
      <c r="G188" s="42"/>
      <c r="H188" s="42"/>
      <c r="I188" s="230"/>
      <c r="J188" s="42"/>
      <c r="K188" s="42"/>
      <c r="L188" s="46"/>
      <c r="M188" s="231"/>
      <c r="N188" s="232"/>
      <c r="O188" s="87"/>
      <c r="P188" s="87"/>
      <c r="Q188" s="87"/>
      <c r="R188" s="87"/>
      <c r="S188" s="87"/>
      <c r="T188" s="88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159</v>
      </c>
      <c r="AU188" s="19" t="s">
        <v>82</v>
      </c>
    </row>
    <row r="189" s="14" customFormat="1">
      <c r="A189" s="14"/>
      <c r="B189" s="243"/>
      <c r="C189" s="244"/>
      <c r="D189" s="228" t="s">
        <v>151</v>
      </c>
      <c r="E189" s="245" t="s">
        <v>19</v>
      </c>
      <c r="F189" s="246" t="s">
        <v>472</v>
      </c>
      <c r="G189" s="244"/>
      <c r="H189" s="247">
        <v>9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151</v>
      </c>
      <c r="AU189" s="253" t="s">
        <v>82</v>
      </c>
      <c r="AV189" s="14" t="s">
        <v>82</v>
      </c>
      <c r="AW189" s="14" t="s">
        <v>35</v>
      </c>
      <c r="AX189" s="14" t="s">
        <v>80</v>
      </c>
      <c r="AY189" s="253" t="s">
        <v>141</v>
      </c>
    </row>
    <row r="190" s="12" customFormat="1" ht="22.8" customHeight="1">
      <c r="A190" s="12"/>
      <c r="B190" s="199"/>
      <c r="C190" s="200"/>
      <c r="D190" s="201" t="s">
        <v>72</v>
      </c>
      <c r="E190" s="213" t="s">
        <v>162</v>
      </c>
      <c r="F190" s="213" t="s">
        <v>274</v>
      </c>
      <c r="G190" s="200"/>
      <c r="H190" s="200"/>
      <c r="I190" s="203"/>
      <c r="J190" s="214">
        <f>BK190</f>
        <v>0</v>
      </c>
      <c r="K190" s="200"/>
      <c r="L190" s="205"/>
      <c r="M190" s="206"/>
      <c r="N190" s="207"/>
      <c r="O190" s="207"/>
      <c r="P190" s="208">
        <f>SUM(P191:P221)</f>
        <v>0</v>
      </c>
      <c r="Q190" s="207"/>
      <c r="R190" s="208">
        <f>SUM(R191:R221)</f>
        <v>32.136647999999994</v>
      </c>
      <c r="S190" s="207"/>
      <c r="T190" s="209">
        <f>SUM(T191:T221)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0" t="s">
        <v>80</v>
      </c>
      <c r="AT190" s="211" t="s">
        <v>72</v>
      </c>
      <c r="AU190" s="211" t="s">
        <v>80</v>
      </c>
      <c r="AY190" s="210" t="s">
        <v>141</v>
      </c>
      <c r="BK190" s="212">
        <f>SUM(BK191:BK221)</f>
        <v>0</v>
      </c>
    </row>
    <row r="191" s="2" customFormat="1" ht="24.15" customHeight="1">
      <c r="A191" s="40"/>
      <c r="B191" s="41"/>
      <c r="C191" s="215" t="s">
        <v>282</v>
      </c>
      <c r="D191" s="215" t="s">
        <v>143</v>
      </c>
      <c r="E191" s="216" t="s">
        <v>276</v>
      </c>
      <c r="F191" s="217" t="s">
        <v>277</v>
      </c>
      <c r="G191" s="218" t="s">
        <v>184</v>
      </c>
      <c r="H191" s="219">
        <v>3.71</v>
      </c>
      <c r="I191" s="220"/>
      <c r="J191" s="221">
        <f>ROUND(I191*H191,2)</f>
        <v>0</v>
      </c>
      <c r="K191" s="217" t="s">
        <v>156</v>
      </c>
      <c r="L191" s="46"/>
      <c r="M191" s="222" t="s">
        <v>19</v>
      </c>
      <c r="N191" s="223" t="s">
        <v>46</v>
      </c>
      <c r="O191" s="87"/>
      <c r="P191" s="224">
        <f>O191*H191</f>
        <v>0</v>
      </c>
      <c r="Q191" s="224">
        <v>1.1011200000000001</v>
      </c>
      <c r="R191" s="224">
        <f>Q191*H191</f>
        <v>4.0851552</v>
      </c>
      <c r="S191" s="224">
        <v>0</v>
      </c>
      <c r="T191" s="225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26" t="s">
        <v>147</v>
      </c>
      <c r="AT191" s="226" t="s">
        <v>143</v>
      </c>
      <c r="AU191" s="226" t="s">
        <v>82</v>
      </c>
      <c r="AY191" s="19" t="s">
        <v>141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19" t="s">
        <v>147</v>
      </c>
      <c r="BK191" s="227">
        <f>ROUND(I191*H191,2)</f>
        <v>0</v>
      </c>
      <c r="BL191" s="19" t="s">
        <v>147</v>
      </c>
      <c r="BM191" s="226" t="s">
        <v>473</v>
      </c>
    </row>
    <row r="192" s="2" customFormat="1">
      <c r="A192" s="40"/>
      <c r="B192" s="41"/>
      <c r="C192" s="42"/>
      <c r="D192" s="228" t="s">
        <v>149</v>
      </c>
      <c r="E192" s="42"/>
      <c r="F192" s="229" t="s">
        <v>279</v>
      </c>
      <c r="G192" s="42"/>
      <c r="H192" s="42"/>
      <c r="I192" s="230"/>
      <c r="J192" s="42"/>
      <c r="K192" s="42"/>
      <c r="L192" s="46"/>
      <c r="M192" s="231"/>
      <c r="N192" s="232"/>
      <c r="O192" s="87"/>
      <c r="P192" s="87"/>
      <c r="Q192" s="87"/>
      <c r="R192" s="87"/>
      <c r="S192" s="87"/>
      <c r="T192" s="88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149</v>
      </c>
      <c r="AU192" s="19" t="s">
        <v>82</v>
      </c>
    </row>
    <row r="193" s="2" customFormat="1">
      <c r="A193" s="40"/>
      <c r="B193" s="41"/>
      <c r="C193" s="42"/>
      <c r="D193" s="254" t="s">
        <v>159</v>
      </c>
      <c r="E193" s="42"/>
      <c r="F193" s="255" t="s">
        <v>280</v>
      </c>
      <c r="G193" s="42"/>
      <c r="H193" s="42"/>
      <c r="I193" s="230"/>
      <c r="J193" s="42"/>
      <c r="K193" s="42"/>
      <c r="L193" s="46"/>
      <c r="M193" s="231"/>
      <c r="N193" s="232"/>
      <c r="O193" s="87"/>
      <c r="P193" s="87"/>
      <c r="Q193" s="87"/>
      <c r="R193" s="87"/>
      <c r="S193" s="87"/>
      <c r="T193" s="88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159</v>
      </c>
      <c r="AU193" s="19" t="s">
        <v>82</v>
      </c>
    </row>
    <row r="194" s="13" customFormat="1">
      <c r="A194" s="13"/>
      <c r="B194" s="233"/>
      <c r="C194" s="234"/>
      <c r="D194" s="228" t="s">
        <v>151</v>
      </c>
      <c r="E194" s="235" t="s">
        <v>19</v>
      </c>
      <c r="F194" s="236" t="s">
        <v>152</v>
      </c>
      <c r="G194" s="234"/>
      <c r="H194" s="235" t="s">
        <v>19</v>
      </c>
      <c r="I194" s="237"/>
      <c r="J194" s="234"/>
      <c r="K194" s="234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151</v>
      </c>
      <c r="AU194" s="242" t="s">
        <v>82</v>
      </c>
      <c r="AV194" s="13" t="s">
        <v>80</v>
      </c>
      <c r="AW194" s="13" t="s">
        <v>35</v>
      </c>
      <c r="AX194" s="13" t="s">
        <v>73</v>
      </c>
      <c r="AY194" s="242" t="s">
        <v>141</v>
      </c>
    </row>
    <row r="195" s="14" customFormat="1">
      <c r="A195" s="14"/>
      <c r="B195" s="243"/>
      <c r="C195" s="244"/>
      <c r="D195" s="228" t="s">
        <v>151</v>
      </c>
      <c r="E195" s="245" t="s">
        <v>19</v>
      </c>
      <c r="F195" s="246" t="s">
        <v>474</v>
      </c>
      <c r="G195" s="244"/>
      <c r="H195" s="247">
        <v>3.71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151</v>
      </c>
      <c r="AU195" s="253" t="s">
        <v>82</v>
      </c>
      <c r="AV195" s="14" t="s">
        <v>82</v>
      </c>
      <c r="AW195" s="14" t="s">
        <v>35</v>
      </c>
      <c r="AX195" s="14" t="s">
        <v>80</v>
      </c>
      <c r="AY195" s="253" t="s">
        <v>141</v>
      </c>
    </row>
    <row r="196" s="2" customFormat="1" ht="16.5" customHeight="1">
      <c r="A196" s="40"/>
      <c r="B196" s="41"/>
      <c r="C196" s="256" t="s">
        <v>7</v>
      </c>
      <c r="D196" s="256" t="s">
        <v>168</v>
      </c>
      <c r="E196" s="257" t="s">
        <v>283</v>
      </c>
      <c r="F196" s="258" t="s">
        <v>284</v>
      </c>
      <c r="G196" s="259" t="s">
        <v>285</v>
      </c>
      <c r="H196" s="260">
        <v>3.5619999999999998</v>
      </c>
      <c r="I196" s="261"/>
      <c r="J196" s="262">
        <f>ROUND(I196*H196,2)</f>
        <v>0</v>
      </c>
      <c r="K196" s="258" t="s">
        <v>156</v>
      </c>
      <c r="L196" s="263"/>
      <c r="M196" s="264" t="s">
        <v>19</v>
      </c>
      <c r="N196" s="265" t="s">
        <v>46</v>
      </c>
      <c r="O196" s="87"/>
      <c r="P196" s="224">
        <f>O196*H196</f>
        <v>0</v>
      </c>
      <c r="Q196" s="224">
        <v>1</v>
      </c>
      <c r="R196" s="224">
        <f>Q196*H196</f>
        <v>3.5619999999999998</v>
      </c>
      <c r="S196" s="224">
        <v>0</v>
      </c>
      <c r="T196" s="225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26" t="s">
        <v>172</v>
      </c>
      <c r="AT196" s="226" t="s">
        <v>168</v>
      </c>
      <c r="AU196" s="226" t="s">
        <v>82</v>
      </c>
      <c r="AY196" s="19" t="s">
        <v>141</v>
      </c>
      <c r="BE196" s="227">
        <f>IF(N196="základní",J196,0)</f>
        <v>0</v>
      </c>
      <c r="BF196" s="227">
        <f>IF(N196="snížená",J196,0)</f>
        <v>0</v>
      </c>
      <c r="BG196" s="227">
        <f>IF(N196="zákl. přenesená",J196,0)</f>
        <v>0</v>
      </c>
      <c r="BH196" s="227">
        <f>IF(N196="sníž. přenesená",J196,0)</f>
        <v>0</v>
      </c>
      <c r="BI196" s="227">
        <f>IF(N196="nulová",J196,0)</f>
        <v>0</v>
      </c>
      <c r="BJ196" s="19" t="s">
        <v>147</v>
      </c>
      <c r="BK196" s="227">
        <f>ROUND(I196*H196,2)</f>
        <v>0</v>
      </c>
      <c r="BL196" s="19" t="s">
        <v>147</v>
      </c>
      <c r="BM196" s="226" t="s">
        <v>475</v>
      </c>
    </row>
    <row r="197" s="2" customFormat="1">
      <c r="A197" s="40"/>
      <c r="B197" s="41"/>
      <c r="C197" s="42"/>
      <c r="D197" s="228" t="s">
        <v>149</v>
      </c>
      <c r="E197" s="42"/>
      <c r="F197" s="229" t="s">
        <v>284</v>
      </c>
      <c r="G197" s="42"/>
      <c r="H197" s="42"/>
      <c r="I197" s="230"/>
      <c r="J197" s="42"/>
      <c r="K197" s="42"/>
      <c r="L197" s="46"/>
      <c r="M197" s="231"/>
      <c r="N197" s="232"/>
      <c r="O197" s="87"/>
      <c r="P197" s="87"/>
      <c r="Q197" s="87"/>
      <c r="R197" s="87"/>
      <c r="S197" s="87"/>
      <c r="T197" s="88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149</v>
      </c>
      <c r="AU197" s="19" t="s">
        <v>82</v>
      </c>
    </row>
    <row r="198" s="13" customFormat="1">
      <c r="A198" s="13"/>
      <c r="B198" s="233"/>
      <c r="C198" s="234"/>
      <c r="D198" s="228" t="s">
        <v>151</v>
      </c>
      <c r="E198" s="235" t="s">
        <v>19</v>
      </c>
      <c r="F198" s="236" t="s">
        <v>287</v>
      </c>
      <c r="G198" s="234"/>
      <c r="H198" s="235" t="s">
        <v>19</v>
      </c>
      <c r="I198" s="237"/>
      <c r="J198" s="234"/>
      <c r="K198" s="234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151</v>
      </c>
      <c r="AU198" s="242" t="s">
        <v>82</v>
      </c>
      <c r="AV198" s="13" t="s">
        <v>80</v>
      </c>
      <c r="AW198" s="13" t="s">
        <v>35</v>
      </c>
      <c r="AX198" s="13" t="s">
        <v>73</v>
      </c>
      <c r="AY198" s="242" t="s">
        <v>141</v>
      </c>
    </row>
    <row r="199" s="14" customFormat="1">
      <c r="A199" s="14"/>
      <c r="B199" s="243"/>
      <c r="C199" s="244"/>
      <c r="D199" s="228" t="s">
        <v>151</v>
      </c>
      <c r="E199" s="245" t="s">
        <v>19</v>
      </c>
      <c r="F199" s="246" t="s">
        <v>476</v>
      </c>
      <c r="G199" s="244"/>
      <c r="H199" s="247">
        <v>3.5619999999999998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151</v>
      </c>
      <c r="AU199" s="253" t="s">
        <v>82</v>
      </c>
      <c r="AV199" s="14" t="s">
        <v>82</v>
      </c>
      <c r="AW199" s="14" t="s">
        <v>35</v>
      </c>
      <c r="AX199" s="14" t="s">
        <v>80</v>
      </c>
      <c r="AY199" s="253" t="s">
        <v>141</v>
      </c>
    </row>
    <row r="200" s="2" customFormat="1" ht="24.15" customHeight="1">
      <c r="A200" s="40"/>
      <c r="B200" s="41"/>
      <c r="C200" s="215" t="s">
        <v>294</v>
      </c>
      <c r="D200" s="215" t="s">
        <v>143</v>
      </c>
      <c r="E200" s="216" t="s">
        <v>295</v>
      </c>
      <c r="F200" s="217" t="s">
        <v>296</v>
      </c>
      <c r="G200" s="218" t="s">
        <v>184</v>
      </c>
      <c r="H200" s="219">
        <v>3.4369999999999998</v>
      </c>
      <c r="I200" s="220"/>
      <c r="J200" s="221">
        <f>ROUND(I200*H200,2)</f>
        <v>0</v>
      </c>
      <c r="K200" s="217" t="s">
        <v>156</v>
      </c>
      <c r="L200" s="46"/>
      <c r="M200" s="222" t="s">
        <v>19</v>
      </c>
      <c r="N200" s="223" t="s">
        <v>46</v>
      </c>
      <c r="O200" s="87"/>
      <c r="P200" s="224">
        <f>O200*H200</f>
        <v>0</v>
      </c>
      <c r="Q200" s="224">
        <v>2.8967999999999998</v>
      </c>
      <c r="R200" s="224">
        <f>Q200*H200</f>
        <v>9.9563015999999998</v>
      </c>
      <c r="S200" s="224">
        <v>0</v>
      </c>
      <c r="T200" s="225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147</v>
      </c>
      <c r="AT200" s="226" t="s">
        <v>143</v>
      </c>
      <c r="AU200" s="226" t="s">
        <v>82</v>
      </c>
      <c r="AY200" s="19" t="s">
        <v>141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147</v>
      </c>
      <c r="BK200" s="227">
        <f>ROUND(I200*H200,2)</f>
        <v>0</v>
      </c>
      <c r="BL200" s="19" t="s">
        <v>147</v>
      </c>
      <c r="BM200" s="226" t="s">
        <v>477</v>
      </c>
    </row>
    <row r="201" s="2" customFormat="1">
      <c r="A201" s="40"/>
      <c r="B201" s="41"/>
      <c r="C201" s="42"/>
      <c r="D201" s="228" t="s">
        <v>149</v>
      </c>
      <c r="E201" s="42"/>
      <c r="F201" s="229" t="s">
        <v>298</v>
      </c>
      <c r="G201" s="42"/>
      <c r="H201" s="42"/>
      <c r="I201" s="230"/>
      <c r="J201" s="42"/>
      <c r="K201" s="42"/>
      <c r="L201" s="46"/>
      <c r="M201" s="231"/>
      <c r="N201" s="232"/>
      <c r="O201" s="87"/>
      <c r="P201" s="87"/>
      <c r="Q201" s="87"/>
      <c r="R201" s="87"/>
      <c r="S201" s="87"/>
      <c r="T201" s="88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149</v>
      </c>
      <c r="AU201" s="19" t="s">
        <v>82</v>
      </c>
    </row>
    <row r="202" s="2" customFormat="1">
      <c r="A202" s="40"/>
      <c r="B202" s="41"/>
      <c r="C202" s="42"/>
      <c r="D202" s="254" t="s">
        <v>159</v>
      </c>
      <c r="E202" s="42"/>
      <c r="F202" s="255" t="s">
        <v>299</v>
      </c>
      <c r="G202" s="42"/>
      <c r="H202" s="42"/>
      <c r="I202" s="230"/>
      <c r="J202" s="42"/>
      <c r="K202" s="42"/>
      <c r="L202" s="46"/>
      <c r="M202" s="231"/>
      <c r="N202" s="232"/>
      <c r="O202" s="87"/>
      <c r="P202" s="87"/>
      <c r="Q202" s="87"/>
      <c r="R202" s="87"/>
      <c r="S202" s="87"/>
      <c r="T202" s="88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159</v>
      </c>
      <c r="AU202" s="19" t="s">
        <v>82</v>
      </c>
    </row>
    <row r="203" s="13" customFormat="1">
      <c r="A203" s="13"/>
      <c r="B203" s="233"/>
      <c r="C203" s="234"/>
      <c r="D203" s="228" t="s">
        <v>151</v>
      </c>
      <c r="E203" s="235" t="s">
        <v>19</v>
      </c>
      <c r="F203" s="236" t="s">
        <v>152</v>
      </c>
      <c r="G203" s="234"/>
      <c r="H203" s="235" t="s">
        <v>19</v>
      </c>
      <c r="I203" s="237"/>
      <c r="J203" s="234"/>
      <c r="K203" s="234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151</v>
      </c>
      <c r="AU203" s="242" t="s">
        <v>82</v>
      </c>
      <c r="AV203" s="13" t="s">
        <v>80</v>
      </c>
      <c r="AW203" s="13" t="s">
        <v>35</v>
      </c>
      <c r="AX203" s="13" t="s">
        <v>73</v>
      </c>
      <c r="AY203" s="242" t="s">
        <v>141</v>
      </c>
    </row>
    <row r="204" s="14" customFormat="1">
      <c r="A204" s="14"/>
      <c r="B204" s="243"/>
      <c r="C204" s="244"/>
      <c r="D204" s="228" t="s">
        <v>151</v>
      </c>
      <c r="E204" s="245" t="s">
        <v>19</v>
      </c>
      <c r="F204" s="246" t="s">
        <v>478</v>
      </c>
      <c r="G204" s="244"/>
      <c r="H204" s="247">
        <v>3.4369999999999998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151</v>
      </c>
      <c r="AU204" s="253" t="s">
        <v>82</v>
      </c>
      <c r="AV204" s="14" t="s">
        <v>82</v>
      </c>
      <c r="AW204" s="14" t="s">
        <v>35</v>
      </c>
      <c r="AX204" s="14" t="s">
        <v>80</v>
      </c>
      <c r="AY204" s="253" t="s">
        <v>141</v>
      </c>
    </row>
    <row r="205" s="2" customFormat="1" ht="16.5" customHeight="1">
      <c r="A205" s="40"/>
      <c r="B205" s="41"/>
      <c r="C205" s="256" t="s">
        <v>301</v>
      </c>
      <c r="D205" s="256" t="s">
        <v>168</v>
      </c>
      <c r="E205" s="257" t="s">
        <v>283</v>
      </c>
      <c r="F205" s="258" t="s">
        <v>284</v>
      </c>
      <c r="G205" s="259" t="s">
        <v>285</v>
      </c>
      <c r="H205" s="260">
        <v>3.2999999999999998</v>
      </c>
      <c r="I205" s="261"/>
      <c r="J205" s="262">
        <f>ROUND(I205*H205,2)</f>
        <v>0</v>
      </c>
      <c r="K205" s="258" t="s">
        <v>156</v>
      </c>
      <c r="L205" s="263"/>
      <c r="M205" s="264" t="s">
        <v>19</v>
      </c>
      <c r="N205" s="265" t="s">
        <v>46</v>
      </c>
      <c r="O205" s="87"/>
      <c r="P205" s="224">
        <f>O205*H205</f>
        <v>0</v>
      </c>
      <c r="Q205" s="224">
        <v>1</v>
      </c>
      <c r="R205" s="224">
        <f>Q205*H205</f>
        <v>3.2999999999999998</v>
      </c>
      <c r="S205" s="224">
        <v>0</v>
      </c>
      <c r="T205" s="225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26" t="s">
        <v>172</v>
      </c>
      <c r="AT205" s="226" t="s">
        <v>168</v>
      </c>
      <c r="AU205" s="226" t="s">
        <v>82</v>
      </c>
      <c r="AY205" s="19" t="s">
        <v>141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19" t="s">
        <v>147</v>
      </c>
      <c r="BK205" s="227">
        <f>ROUND(I205*H205,2)</f>
        <v>0</v>
      </c>
      <c r="BL205" s="19" t="s">
        <v>147</v>
      </c>
      <c r="BM205" s="226" t="s">
        <v>479</v>
      </c>
    </row>
    <row r="206" s="2" customFormat="1">
      <c r="A206" s="40"/>
      <c r="B206" s="41"/>
      <c r="C206" s="42"/>
      <c r="D206" s="228" t="s">
        <v>149</v>
      </c>
      <c r="E206" s="42"/>
      <c r="F206" s="229" t="s">
        <v>284</v>
      </c>
      <c r="G206" s="42"/>
      <c r="H206" s="42"/>
      <c r="I206" s="230"/>
      <c r="J206" s="42"/>
      <c r="K206" s="42"/>
      <c r="L206" s="46"/>
      <c r="M206" s="231"/>
      <c r="N206" s="232"/>
      <c r="O206" s="87"/>
      <c r="P206" s="87"/>
      <c r="Q206" s="87"/>
      <c r="R206" s="87"/>
      <c r="S206" s="87"/>
      <c r="T206" s="88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149</v>
      </c>
      <c r="AU206" s="19" t="s">
        <v>82</v>
      </c>
    </row>
    <row r="207" s="13" customFormat="1">
      <c r="A207" s="13"/>
      <c r="B207" s="233"/>
      <c r="C207" s="234"/>
      <c r="D207" s="228" t="s">
        <v>151</v>
      </c>
      <c r="E207" s="235" t="s">
        <v>19</v>
      </c>
      <c r="F207" s="236" t="s">
        <v>287</v>
      </c>
      <c r="G207" s="234"/>
      <c r="H207" s="235" t="s">
        <v>19</v>
      </c>
      <c r="I207" s="237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151</v>
      </c>
      <c r="AU207" s="242" t="s">
        <v>82</v>
      </c>
      <c r="AV207" s="13" t="s">
        <v>80</v>
      </c>
      <c r="AW207" s="13" t="s">
        <v>35</v>
      </c>
      <c r="AX207" s="13" t="s">
        <v>73</v>
      </c>
      <c r="AY207" s="242" t="s">
        <v>141</v>
      </c>
    </row>
    <row r="208" s="14" customFormat="1">
      <c r="A208" s="14"/>
      <c r="B208" s="243"/>
      <c r="C208" s="244"/>
      <c r="D208" s="228" t="s">
        <v>151</v>
      </c>
      <c r="E208" s="245" t="s">
        <v>19</v>
      </c>
      <c r="F208" s="246" t="s">
        <v>480</v>
      </c>
      <c r="G208" s="244"/>
      <c r="H208" s="247">
        <v>3.2999999999999998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151</v>
      </c>
      <c r="AU208" s="253" t="s">
        <v>82</v>
      </c>
      <c r="AV208" s="14" t="s">
        <v>82</v>
      </c>
      <c r="AW208" s="14" t="s">
        <v>35</v>
      </c>
      <c r="AX208" s="14" t="s">
        <v>80</v>
      </c>
      <c r="AY208" s="253" t="s">
        <v>141</v>
      </c>
    </row>
    <row r="209" s="2" customFormat="1" ht="24.15" customHeight="1">
      <c r="A209" s="40"/>
      <c r="B209" s="41"/>
      <c r="C209" s="215" t="s">
        <v>304</v>
      </c>
      <c r="D209" s="215" t="s">
        <v>143</v>
      </c>
      <c r="E209" s="216" t="s">
        <v>481</v>
      </c>
      <c r="F209" s="217" t="s">
        <v>482</v>
      </c>
      <c r="G209" s="218" t="s">
        <v>184</v>
      </c>
      <c r="H209" s="219">
        <v>3.6000000000000001</v>
      </c>
      <c r="I209" s="220"/>
      <c r="J209" s="221">
        <f>ROUND(I209*H209,2)</f>
        <v>0</v>
      </c>
      <c r="K209" s="217" t="s">
        <v>156</v>
      </c>
      <c r="L209" s="46"/>
      <c r="M209" s="222" t="s">
        <v>19</v>
      </c>
      <c r="N209" s="223" t="s">
        <v>46</v>
      </c>
      <c r="O209" s="87"/>
      <c r="P209" s="224">
        <f>O209*H209</f>
        <v>0</v>
      </c>
      <c r="Q209" s="224">
        <v>3.11388</v>
      </c>
      <c r="R209" s="224">
        <f>Q209*H209</f>
        <v>11.209968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147</v>
      </c>
      <c r="AT209" s="226" t="s">
        <v>143</v>
      </c>
      <c r="AU209" s="226" t="s">
        <v>82</v>
      </c>
      <c r="AY209" s="19" t="s">
        <v>141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147</v>
      </c>
      <c r="BK209" s="227">
        <f>ROUND(I209*H209,2)</f>
        <v>0</v>
      </c>
      <c r="BL209" s="19" t="s">
        <v>147</v>
      </c>
      <c r="BM209" s="226" t="s">
        <v>483</v>
      </c>
    </row>
    <row r="210" s="2" customFormat="1">
      <c r="A210" s="40"/>
      <c r="B210" s="41"/>
      <c r="C210" s="42"/>
      <c r="D210" s="228" t="s">
        <v>149</v>
      </c>
      <c r="E210" s="42"/>
      <c r="F210" s="229" t="s">
        <v>484</v>
      </c>
      <c r="G210" s="42"/>
      <c r="H210" s="42"/>
      <c r="I210" s="230"/>
      <c r="J210" s="42"/>
      <c r="K210" s="42"/>
      <c r="L210" s="46"/>
      <c r="M210" s="231"/>
      <c r="N210" s="232"/>
      <c r="O210" s="87"/>
      <c r="P210" s="87"/>
      <c r="Q210" s="87"/>
      <c r="R210" s="87"/>
      <c r="S210" s="87"/>
      <c r="T210" s="88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149</v>
      </c>
      <c r="AU210" s="19" t="s">
        <v>82</v>
      </c>
    </row>
    <row r="211" s="2" customFormat="1">
      <c r="A211" s="40"/>
      <c r="B211" s="41"/>
      <c r="C211" s="42"/>
      <c r="D211" s="254" t="s">
        <v>159</v>
      </c>
      <c r="E211" s="42"/>
      <c r="F211" s="255" t="s">
        <v>485</v>
      </c>
      <c r="G211" s="42"/>
      <c r="H211" s="42"/>
      <c r="I211" s="230"/>
      <c r="J211" s="42"/>
      <c r="K211" s="42"/>
      <c r="L211" s="46"/>
      <c r="M211" s="231"/>
      <c r="N211" s="232"/>
      <c r="O211" s="87"/>
      <c r="P211" s="87"/>
      <c r="Q211" s="87"/>
      <c r="R211" s="87"/>
      <c r="S211" s="87"/>
      <c r="T211" s="88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159</v>
      </c>
      <c r="AU211" s="19" t="s">
        <v>82</v>
      </c>
    </row>
    <row r="212" s="13" customFormat="1">
      <c r="A212" s="13"/>
      <c r="B212" s="233"/>
      <c r="C212" s="234"/>
      <c r="D212" s="228" t="s">
        <v>151</v>
      </c>
      <c r="E212" s="235" t="s">
        <v>19</v>
      </c>
      <c r="F212" s="236" t="s">
        <v>486</v>
      </c>
      <c r="G212" s="234"/>
      <c r="H212" s="235" t="s">
        <v>19</v>
      </c>
      <c r="I212" s="237"/>
      <c r="J212" s="234"/>
      <c r="K212" s="234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151</v>
      </c>
      <c r="AU212" s="242" t="s">
        <v>82</v>
      </c>
      <c r="AV212" s="13" t="s">
        <v>80</v>
      </c>
      <c r="AW212" s="13" t="s">
        <v>35</v>
      </c>
      <c r="AX212" s="13" t="s">
        <v>73</v>
      </c>
      <c r="AY212" s="242" t="s">
        <v>141</v>
      </c>
    </row>
    <row r="213" s="14" customFormat="1">
      <c r="A213" s="14"/>
      <c r="B213" s="243"/>
      <c r="C213" s="244"/>
      <c r="D213" s="228" t="s">
        <v>151</v>
      </c>
      <c r="E213" s="245" t="s">
        <v>19</v>
      </c>
      <c r="F213" s="246" t="s">
        <v>487</v>
      </c>
      <c r="G213" s="244"/>
      <c r="H213" s="247">
        <v>3.6000000000000001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3" t="s">
        <v>151</v>
      </c>
      <c r="AU213" s="253" t="s">
        <v>82</v>
      </c>
      <c r="AV213" s="14" t="s">
        <v>82</v>
      </c>
      <c r="AW213" s="14" t="s">
        <v>35</v>
      </c>
      <c r="AX213" s="14" t="s">
        <v>80</v>
      </c>
      <c r="AY213" s="253" t="s">
        <v>141</v>
      </c>
    </row>
    <row r="214" s="2" customFormat="1" ht="24.15" customHeight="1">
      <c r="A214" s="40"/>
      <c r="B214" s="41"/>
      <c r="C214" s="215" t="s">
        <v>310</v>
      </c>
      <c r="D214" s="215" t="s">
        <v>143</v>
      </c>
      <c r="E214" s="216" t="s">
        <v>488</v>
      </c>
      <c r="F214" s="217" t="s">
        <v>489</v>
      </c>
      <c r="G214" s="218" t="s">
        <v>184</v>
      </c>
      <c r="H214" s="219">
        <v>0.10199999999999999</v>
      </c>
      <c r="I214" s="220"/>
      <c r="J214" s="221">
        <f>ROUND(I214*H214,2)</f>
        <v>0</v>
      </c>
      <c r="K214" s="217" t="s">
        <v>156</v>
      </c>
      <c r="L214" s="46"/>
      <c r="M214" s="222" t="s">
        <v>19</v>
      </c>
      <c r="N214" s="223" t="s">
        <v>46</v>
      </c>
      <c r="O214" s="87"/>
      <c r="P214" s="224">
        <f>O214*H214</f>
        <v>0</v>
      </c>
      <c r="Q214" s="224">
        <v>0</v>
      </c>
      <c r="R214" s="224">
        <f>Q214*H214</f>
        <v>0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147</v>
      </c>
      <c r="AT214" s="226" t="s">
        <v>143</v>
      </c>
      <c r="AU214" s="226" t="s">
        <v>82</v>
      </c>
      <c r="AY214" s="19" t="s">
        <v>141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147</v>
      </c>
      <c r="BK214" s="227">
        <f>ROUND(I214*H214,2)</f>
        <v>0</v>
      </c>
      <c r="BL214" s="19" t="s">
        <v>147</v>
      </c>
      <c r="BM214" s="226" t="s">
        <v>490</v>
      </c>
    </row>
    <row r="215" s="2" customFormat="1">
      <c r="A215" s="40"/>
      <c r="B215" s="41"/>
      <c r="C215" s="42"/>
      <c r="D215" s="228" t="s">
        <v>149</v>
      </c>
      <c r="E215" s="42"/>
      <c r="F215" s="229" t="s">
        <v>491</v>
      </c>
      <c r="G215" s="42"/>
      <c r="H215" s="42"/>
      <c r="I215" s="230"/>
      <c r="J215" s="42"/>
      <c r="K215" s="42"/>
      <c r="L215" s="46"/>
      <c r="M215" s="231"/>
      <c r="N215" s="232"/>
      <c r="O215" s="87"/>
      <c r="P215" s="87"/>
      <c r="Q215" s="87"/>
      <c r="R215" s="87"/>
      <c r="S215" s="87"/>
      <c r="T215" s="88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149</v>
      </c>
      <c r="AU215" s="19" t="s">
        <v>82</v>
      </c>
    </row>
    <row r="216" s="2" customFormat="1">
      <c r="A216" s="40"/>
      <c r="B216" s="41"/>
      <c r="C216" s="42"/>
      <c r="D216" s="254" t="s">
        <v>159</v>
      </c>
      <c r="E216" s="42"/>
      <c r="F216" s="255" t="s">
        <v>492</v>
      </c>
      <c r="G216" s="42"/>
      <c r="H216" s="42"/>
      <c r="I216" s="230"/>
      <c r="J216" s="42"/>
      <c r="K216" s="42"/>
      <c r="L216" s="46"/>
      <c r="M216" s="231"/>
      <c r="N216" s="232"/>
      <c r="O216" s="87"/>
      <c r="P216" s="87"/>
      <c r="Q216" s="87"/>
      <c r="R216" s="87"/>
      <c r="S216" s="87"/>
      <c r="T216" s="88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159</v>
      </c>
      <c r="AU216" s="19" t="s">
        <v>82</v>
      </c>
    </row>
    <row r="217" s="14" customFormat="1">
      <c r="A217" s="14"/>
      <c r="B217" s="243"/>
      <c r="C217" s="244"/>
      <c r="D217" s="228" t="s">
        <v>151</v>
      </c>
      <c r="E217" s="245" t="s">
        <v>19</v>
      </c>
      <c r="F217" s="246" t="s">
        <v>493</v>
      </c>
      <c r="G217" s="244"/>
      <c r="H217" s="247">
        <v>0.10199999999999999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151</v>
      </c>
      <c r="AU217" s="253" t="s">
        <v>82</v>
      </c>
      <c r="AV217" s="14" t="s">
        <v>82</v>
      </c>
      <c r="AW217" s="14" t="s">
        <v>35</v>
      </c>
      <c r="AX217" s="14" t="s">
        <v>80</v>
      </c>
      <c r="AY217" s="253" t="s">
        <v>141</v>
      </c>
    </row>
    <row r="218" s="2" customFormat="1" ht="24.15" customHeight="1">
      <c r="A218" s="40"/>
      <c r="B218" s="41"/>
      <c r="C218" s="215" t="s">
        <v>316</v>
      </c>
      <c r="D218" s="215" t="s">
        <v>143</v>
      </c>
      <c r="E218" s="216" t="s">
        <v>494</v>
      </c>
      <c r="F218" s="217" t="s">
        <v>495</v>
      </c>
      <c r="G218" s="218" t="s">
        <v>285</v>
      </c>
      <c r="H218" s="219">
        <v>0.021999999999999999</v>
      </c>
      <c r="I218" s="220"/>
      <c r="J218" s="221">
        <f>ROUND(I218*H218,2)</f>
        <v>0</v>
      </c>
      <c r="K218" s="217" t="s">
        <v>156</v>
      </c>
      <c r="L218" s="46"/>
      <c r="M218" s="222" t="s">
        <v>19</v>
      </c>
      <c r="N218" s="223" t="s">
        <v>46</v>
      </c>
      <c r="O218" s="87"/>
      <c r="P218" s="224">
        <f>O218*H218</f>
        <v>0</v>
      </c>
      <c r="Q218" s="224">
        <v>1.0556000000000001</v>
      </c>
      <c r="R218" s="224">
        <f>Q218*H218</f>
        <v>0.023223199999999999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147</v>
      </c>
      <c r="AT218" s="226" t="s">
        <v>143</v>
      </c>
      <c r="AU218" s="226" t="s">
        <v>82</v>
      </c>
      <c r="AY218" s="19" t="s">
        <v>141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147</v>
      </c>
      <c r="BK218" s="227">
        <f>ROUND(I218*H218,2)</f>
        <v>0</v>
      </c>
      <c r="BL218" s="19" t="s">
        <v>147</v>
      </c>
      <c r="BM218" s="226" t="s">
        <v>496</v>
      </c>
    </row>
    <row r="219" s="2" customFormat="1">
      <c r="A219" s="40"/>
      <c r="B219" s="41"/>
      <c r="C219" s="42"/>
      <c r="D219" s="228" t="s">
        <v>149</v>
      </c>
      <c r="E219" s="42"/>
      <c r="F219" s="229" t="s">
        <v>497</v>
      </c>
      <c r="G219" s="42"/>
      <c r="H219" s="42"/>
      <c r="I219" s="230"/>
      <c r="J219" s="42"/>
      <c r="K219" s="42"/>
      <c r="L219" s="46"/>
      <c r="M219" s="231"/>
      <c r="N219" s="232"/>
      <c r="O219" s="87"/>
      <c r="P219" s="87"/>
      <c r="Q219" s="87"/>
      <c r="R219" s="87"/>
      <c r="S219" s="87"/>
      <c r="T219" s="88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149</v>
      </c>
      <c r="AU219" s="19" t="s">
        <v>82</v>
      </c>
    </row>
    <row r="220" s="2" customFormat="1">
      <c r="A220" s="40"/>
      <c r="B220" s="41"/>
      <c r="C220" s="42"/>
      <c r="D220" s="254" t="s">
        <v>159</v>
      </c>
      <c r="E220" s="42"/>
      <c r="F220" s="255" t="s">
        <v>498</v>
      </c>
      <c r="G220" s="42"/>
      <c r="H220" s="42"/>
      <c r="I220" s="230"/>
      <c r="J220" s="42"/>
      <c r="K220" s="42"/>
      <c r="L220" s="46"/>
      <c r="M220" s="231"/>
      <c r="N220" s="232"/>
      <c r="O220" s="87"/>
      <c r="P220" s="87"/>
      <c r="Q220" s="87"/>
      <c r="R220" s="87"/>
      <c r="S220" s="87"/>
      <c r="T220" s="88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159</v>
      </c>
      <c r="AU220" s="19" t="s">
        <v>82</v>
      </c>
    </row>
    <row r="221" s="14" customFormat="1">
      <c r="A221" s="14"/>
      <c r="B221" s="243"/>
      <c r="C221" s="244"/>
      <c r="D221" s="228" t="s">
        <v>151</v>
      </c>
      <c r="E221" s="245" t="s">
        <v>19</v>
      </c>
      <c r="F221" s="246" t="s">
        <v>499</v>
      </c>
      <c r="G221" s="244"/>
      <c r="H221" s="247">
        <v>0.021999999999999999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151</v>
      </c>
      <c r="AU221" s="253" t="s">
        <v>82</v>
      </c>
      <c r="AV221" s="14" t="s">
        <v>82</v>
      </c>
      <c r="AW221" s="14" t="s">
        <v>35</v>
      </c>
      <c r="AX221" s="14" t="s">
        <v>80</v>
      </c>
      <c r="AY221" s="253" t="s">
        <v>141</v>
      </c>
    </row>
    <row r="222" s="12" customFormat="1" ht="22.8" customHeight="1">
      <c r="A222" s="12"/>
      <c r="B222" s="199"/>
      <c r="C222" s="200"/>
      <c r="D222" s="201" t="s">
        <v>72</v>
      </c>
      <c r="E222" s="213" t="s">
        <v>147</v>
      </c>
      <c r="F222" s="213" t="s">
        <v>322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SUM(P223:P251)</f>
        <v>0</v>
      </c>
      <c r="Q222" s="207"/>
      <c r="R222" s="208">
        <f>SUM(R223:R251)</f>
        <v>372.28200169999997</v>
      </c>
      <c r="S222" s="207"/>
      <c r="T222" s="209">
        <f>SUM(T223:T251)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80</v>
      </c>
      <c r="AT222" s="211" t="s">
        <v>72</v>
      </c>
      <c r="AU222" s="211" t="s">
        <v>80</v>
      </c>
      <c r="AY222" s="210" t="s">
        <v>141</v>
      </c>
      <c r="BK222" s="212">
        <f>SUM(BK223:BK251)</f>
        <v>0</v>
      </c>
    </row>
    <row r="223" s="2" customFormat="1" ht="33" customHeight="1">
      <c r="A223" s="40"/>
      <c r="B223" s="41"/>
      <c r="C223" s="215" t="s">
        <v>323</v>
      </c>
      <c r="D223" s="215" t="s">
        <v>143</v>
      </c>
      <c r="E223" s="216" t="s">
        <v>324</v>
      </c>
      <c r="F223" s="217" t="s">
        <v>325</v>
      </c>
      <c r="G223" s="218" t="s">
        <v>146</v>
      </c>
      <c r="H223" s="219">
        <v>394.02999999999997</v>
      </c>
      <c r="I223" s="220"/>
      <c r="J223" s="221">
        <f>ROUND(I223*H223,2)</f>
        <v>0</v>
      </c>
      <c r="K223" s="217" t="s">
        <v>156</v>
      </c>
      <c r="L223" s="46"/>
      <c r="M223" s="222" t="s">
        <v>19</v>
      </c>
      <c r="N223" s="223" t="s">
        <v>46</v>
      </c>
      <c r="O223" s="87"/>
      <c r="P223" s="224">
        <f>O223*H223</f>
        <v>0</v>
      </c>
      <c r="Q223" s="224">
        <v>0</v>
      </c>
      <c r="R223" s="224">
        <f>Q223*H223</f>
        <v>0</v>
      </c>
      <c r="S223" s="224">
        <v>0</v>
      </c>
      <c r="T223" s="22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147</v>
      </c>
      <c r="AT223" s="226" t="s">
        <v>143</v>
      </c>
      <c r="AU223" s="226" t="s">
        <v>82</v>
      </c>
      <c r="AY223" s="19" t="s">
        <v>141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147</v>
      </c>
      <c r="BK223" s="227">
        <f>ROUND(I223*H223,2)</f>
        <v>0</v>
      </c>
      <c r="BL223" s="19" t="s">
        <v>147</v>
      </c>
      <c r="BM223" s="226" t="s">
        <v>500</v>
      </c>
    </row>
    <row r="224" s="2" customFormat="1">
      <c r="A224" s="40"/>
      <c r="B224" s="41"/>
      <c r="C224" s="42"/>
      <c r="D224" s="228" t="s">
        <v>149</v>
      </c>
      <c r="E224" s="42"/>
      <c r="F224" s="229" t="s">
        <v>327</v>
      </c>
      <c r="G224" s="42"/>
      <c r="H224" s="42"/>
      <c r="I224" s="230"/>
      <c r="J224" s="42"/>
      <c r="K224" s="42"/>
      <c r="L224" s="46"/>
      <c r="M224" s="231"/>
      <c r="N224" s="232"/>
      <c r="O224" s="87"/>
      <c r="P224" s="87"/>
      <c r="Q224" s="87"/>
      <c r="R224" s="87"/>
      <c r="S224" s="87"/>
      <c r="T224" s="88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149</v>
      </c>
      <c r="AU224" s="19" t="s">
        <v>82</v>
      </c>
    </row>
    <row r="225" s="2" customFormat="1">
      <c r="A225" s="40"/>
      <c r="B225" s="41"/>
      <c r="C225" s="42"/>
      <c r="D225" s="254" t="s">
        <v>159</v>
      </c>
      <c r="E225" s="42"/>
      <c r="F225" s="255" t="s">
        <v>328</v>
      </c>
      <c r="G225" s="42"/>
      <c r="H225" s="42"/>
      <c r="I225" s="230"/>
      <c r="J225" s="42"/>
      <c r="K225" s="42"/>
      <c r="L225" s="46"/>
      <c r="M225" s="231"/>
      <c r="N225" s="232"/>
      <c r="O225" s="87"/>
      <c r="P225" s="87"/>
      <c r="Q225" s="87"/>
      <c r="R225" s="87"/>
      <c r="S225" s="87"/>
      <c r="T225" s="88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159</v>
      </c>
      <c r="AU225" s="19" t="s">
        <v>82</v>
      </c>
    </row>
    <row r="226" s="13" customFormat="1">
      <c r="A226" s="13"/>
      <c r="B226" s="233"/>
      <c r="C226" s="234"/>
      <c r="D226" s="228" t="s">
        <v>151</v>
      </c>
      <c r="E226" s="235" t="s">
        <v>19</v>
      </c>
      <c r="F226" s="236" t="s">
        <v>152</v>
      </c>
      <c r="G226" s="234"/>
      <c r="H226" s="235" t="s">
        <v>19</v>
      </c>
      <c r="I226" s="237"/>
      <c r="J226" s="234"/>
      <c r="K226" s="234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151</v>
      </c>
      <c r="AU226" s="242" t="s">
        <v>82</v>
      </c>
      <c r="AV226" s="13" t="s">
        <v>80</v>
      </c>
      <c r="AW226" s="13" t="s">
        <v>35</v>
      </c>
      <c r="AX226" s="13" t="s">
        <v>73</v>
      </c>
      <c r="AY226" s="242" t="s">
        <v>141</v>
      </c>
    </row>
    <row r="227" s="14" customFormat="1">
      <c r="A227" s="14"/>
      <c r="B227" s="243"/>
      <c r="C227" s="244"/>
      <c r="D227" s="228" t="s">
        <v>151</v>
      </c>
      <c r="E227" s="245" t="s">
        <v>19</v>
      </c>
      <c r="F227" s="246" t="s">
        <v>501</v>
      </c>
      <c r="G227" s="244"/>
      <c r="H227" s="247">
        <v>394.02999999999997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3" t="s">
        <v>151</v>
      </c>
      <c r="AU227" s="253" t="s">
        <v>82</v>
      </c>
      <c r="AV227" s="14" t="s">
        <v>82</v>
      </c>
      <c r="AW227" s="14" t="s">
        <v>35</v>
      </c>
      <c r="AX227" s="14" t="s">
        <v>80</v>
      </c>
      <c r="AY227" s="253" t="s">
        <v>141</v>
      </c>
    </row>
    <row r="228" s="2" customFormat="1" ht="44.25" customHeight="1">
      <c r="A228" s="40"/>
      <c r="B228" s="41"/>
      <c r="C228" s="215" t="s">
        <v>330</v>
      </c>
      <c r="D228" s="215" t="s">
        <v>143</v>
      </c>
      <c r="E228" s="216" t="s">
        <v>331</v>
      </c>
      <c r="F228" s="217" t="s">
        <v>332</v>
      </c>
      <c r="G228" s="218" t="s">
        <v>146</v>
      </c>
      <c r="H228" s="219">
        <v>334.00999999999999</v>
      </c>
      <c r="I228" s="220"/>
      <c r="J228" s="221">
        <f>ROUND(I228*H228,2)</f>
        <v>0</v>
      </c>
      <c r="K228" s="217" t="s">
        <v>19</v>
      </c>
      <c r="L228" s="46"/>
      <c r="M228" s="222" t="s">
        <v>19</v>
      </c>
      <c r="N228" s="223" t="s">
        <v>46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147</v>
      </c>
      <c r="AT228" s="226" t="s">
        <v>143</v>
      </c>
      <c r="AU228" s="226" t="s">
        <v>82</v>
      </c>
      <c r="AY228" s="19" t="s">
        <v>141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147</v>
      </c>
      <c r="BK228" s="227">
        <f>ROUND(I228*H228,2)</f>
        <v>0</v>
      </c>
      <c r="BL228" s="19" t="s">
        <v>147</v>
      </c>
      <c r="BM228" s="226" t="s">
        <v>502</v>
      </c>
    </row>
    <row r="229" s="2" customFormat="1">
      <c r="A229" s="40"/>
      <c r="B229" s="41"/>
      <c r="C229" s="42"/>
      <c r="D229" s="228" t="s">
        <v>149</v>
      </c>
      <c r="E229" s="42"/>
      <c r="F229" s="229" t="s">
        <v>334</v>
      </c>
      <c r="G229" s="42"/>
      <c r="H229" s="42"/>
      <c r="I229" s="230"/>
      <c r="J229" s="42"/>
      <c r="K229" s="42"/>
      <c r="L229" s="46"/>
      <c r="M229" s="231"/>
      <c r="N229" s="232"/>
      <c r="O229" s="87"/>
      <c r="P229" s="87"/>
      <c r="Q229" s="87"/>
      <c r="R229" s="87"/>
      <c r="S229" s="87"/>
      <c r="T229" s="88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149</v>
      </c>
      <c r="AU229" s="19" t="s">
        <v>82</v>
      </c>
    </row>
    <row r="230" s="13" customFormat="1">
      <c r="A230" s="13"/>
      <c r="B230" s="233"/>
      <c r="C230" s="234"/>
      <c r="D230" s="228" t="s">
        <v>151</v>
      </c>
      <c r="E230" s="235" t="s">
        <v>19</v>
      </c>
      <c r="F230" s="236" t="s">
        <v>152</v>
      </c>
      <c r="G230" s="234"/>
      <c r="H230" s="235" t="s">
        <v>19</v>
      </c>
      <c r="I230" s="237"/>
      <c r="J230" s="234"/>
      <c r="K230" s="234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151</v>
      </c>
      <c r="AU230" s="242" t="s">
        <v>82</v>
      </c>
      <c r="AV230" s="13" t="s">
        <v>80</v>
      </c>
      <c r="AW230" s="13" t="s">
        <v>35</v>
      </c>
      <c r="AX230" s="13" t="s">
        <v>73</v>
      </c>
      <c r="AY230" s="242" t="s">
        <v>141</v>
      </c>
    </row>
    <row r="231" s="14" customFormat="1">
      <c r="A231" s="14"/>
      <c r="B231" s="243"/>
      <c r="C231" s="244"/>
      <c r="D231" s="228" t="s">
        <v>151</v>
      </c>
      <c r="E231" s="245" t="s">
        <v>19</v>
      </c>
      <c r="F231" s="246" t="s">
        <v>503</v>
      </c>
      <c r="G231" s="244"/>
      <c r="H231" s="247">
        <v>334.00999999999999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151</v>
      </c>
      <c r="AU231" s="253" t="s">
        <v>82</v>
      </c>
      <c r="AV231" s="14" t="s">
        <v>82</v>
      </c>
      <c r="AW231" s="14" t="s">
        <v>35</v>
      </c>
      <c r="AX231" s="14" t="s">
        <v>80</v>
      </c>
      <c r="AY231" s="253" t="s">
        <v>141</v>
      </c>
    </row>
    <row r="232" s="2" customFormat="1" ht="33" customHeight="1">
      <c r="A232" s="40"/>
      <c r="B232" s="41"/>
      <c r="C232" s="215" t="s">
        <v>336</v>
      </c>
      <c r="D232" s="215" t="s">
        <v>143</v>
      </c>
      <c r="E232" s="216" t="s">
        <v>504</v>
      </c>
      <c r="F232" s="217" t="s">
        <v>505</v>
      </c>
      <c r="G232" s="218" t="s">
        <v>146</v>
      </c>
      <c r="H232" s="219">
        <v>2.7200000000000002</v>
      </c>
      <c r="I232" s="220"/>
      <c r="J232" s="221">
        <f>ROUND(I232*H232,2)</f>
        <v>0</v>
      </c>
      <c r="K232" s="217" t="s">
        <v>156</v>
      </c>
      <c r="L232" s="46"/>
      <c r="M232" s="222" t="s">
        <v>19</v>
      </c>
      <c r="N232" s="223" t="s">
        <v>46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</v>
      </c>
      <c r="T232" s="225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26" t="s">
        <v>147</v>
      </c>
      <c r="AT232" s="226" t="s">
        <v>143</v>
      </c>
      <c r="AU232" s="226" t="s">
        <v>82</v>
      </c>
      <c r="AY232" s="19" t="s">
        <v>141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19" t="s">
        <v>147</v>
      </c>
      <c r="BK232" s="227">
        <f>ROUND(I232*H232,2)</f>
        <v>0</v>
      </c>
      <c r="BL232" s="19" t="s">
        <v>147</v>
      </c>
      <c r="BM232" s="226" t="s">
        <v>506</v>
      </c>
    </row>
    <row r="233" s="2" customFormat="1">
      <c r="A233" s="40"/>
      <c r="B233" s="41"/>
      <c r="C233" s="42"/>
      <c r="D233" s="228" t="s">
        <v>149</v>
      </c>
      <c r="E233" s="42"/>
      <c r="F233" s="229" t="s">
        <v>507</v>
      </c>
      <c r="G233" s="42"/>
      <c r="H233" s="42"/>
      <c r="I233" s="230"/>
      <c r="J233" s="42"/>
      <c r="K233" s="42"/>
      <c r="L233" s="46"/>
      <c r="M233" s="231"/>
      <c r="N233" s="232"/>
      <c r="O233" s="87"/>
      <c r="P233" s="87"/>
      <c r="Q233" s="87"/>
      <c r="R233" s="87"/>
      <c r="S233" s="87"/>
      <c r="T233" s="88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149</v>
      </c>
      <c r="AU233" s="19" t="s">
        <v>82</v>
      </c>
    </row>
    <row r="234" s="2" customFormat="1">
      <c r="A234" s="40"/>
      <c r="B234" s="41"/>
      <c r="C234" s="42"/>
      <c r="D234" s="254" t="s">
        <v>159</v>
      </c>
      <c r="E234" s="42"/>
      <c r="F234" s="255" t="s">
        <v>508</v>
      </c>
      <c r="G234" s="42"/>
      <c r="H234" s="42"/>
      <c r="I234" s="230"/>
      <c r="J234" s="42"/>
      <c r="K234" s="42"/>
      <c r="L234" s="46"/>
      <c r="M234" s="231"/>
      <c r="N234" s="232"/>
      <c r="O234" s="87"/>
      <c r="P234" s="87"/>
      <c r="Q234" s="87"/>
      <c r="R234" s="87"/>
      <c r="S234" s="87"/>
      <c r="T234" s="88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159</v>
      </c>
      <c r="AU234" s="19" t="s">
        <v>82</v>
      </c>
    </row>
    <row r="235" s="13" customFormat="1">
      <c r="A235" s="13"/>
      <c r="B235" s="233"/>
      <c r="C235" s="234"/>
      <c r="D235" s="228" t="s">
        <v>151</v>
      </c>
      <c r="E235" s="235" t="s">
        <v>19</v>
      </c>
      <c r="F235" s="236" t="s">
        <v>509</v>
      </c>
      <c r="G235" s="234"/>
      <c r="H235" s="235" t="s">
        <v>19</v>
      </c>
      <c r="I235" s="237"/>
      <c r="J235" s="234"/>
      <c r="K235" s="234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151</v>
      </c>
      <c r="AU235" s="242" t="s">
        <v>82</v>
      </c>
      <c r="AV235" s="13" t="s">
        <v>80</v>
      </c>
      <c r="AW235" s="13" t="s">
        <v>35</v>
      </c>
      <c r="AX235" s="13" t="s">
        <v>73</v>
      </c>
      <c r="AY235" s="242" t="s">
        <v>141</v>
      </c>
    </row>
    <row r="236" s="14" customFormat="1">
      <c r="A236" s="14"/>
      <c r="B236" s="243"/>
      <c r="C236" s="244"/>
      <c r="D236" s="228" t="s">
        <v>151</v>
      </c>
      <c r="E236" s="245" t="s">
        <v>19</v>
      </c>
      <c r="F236" s="246" t="s">
        <v>510</v>
      </c>
      <c r="G236" s="244"/>
      <c r="H236" s="247">
        <v>2.7200000000000002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151</v>
      </c>
      <c r="AU236" s="253" t="s">
        <v>82</v>
      </c>
      <c r="AV236" s="14" t="s">
        <v>82</v>
      </c>
      <c r="AW236" s="14" t="s">
        <v>35</v>
      </c>
      <c r="AX236" s="14" t="s">
        <v>80</v>
      </c>
      <c r="AY236" s="253" t="s">
        <v>141</v>
      </c>
    </row>
    <row r="237" s="2" customFormat="1" ht="33" customHeight="1">
      <c r="A237" s="40"/>
      <c r="B237" s="41"/>
      <c r="C237" s="215" t="s">
        <v>343</v>
      </c>
      <c r="D237" s="215" t="s">
        <v>143</v>
      </c>
      <c r="E237" s="216" t="s">
        <v>511</v>
      </c>
      <c r="F237" s="217" t="s">
        <v>512</v>
      </c>
      <c r="G237" s="218" t="s">
        <v>184</v>
      </c>
      <c r="H237" s="219">
        <v>1.3600000000000001</v>
      </c>
      <c r="I237" s="220"/>
      <c r="J237" s="221">
        <f>ROUND(I237*H237,2)</f>
        <v>0</v>
      </c>
      <c r="K237" s="217" t="s">
        <v>156</v>
      </c>
      <c r="L237" s="46"/>
      <c r="M237" s="222" t="s">
        <v>19</v>
      </c>
      <c r="N237" s="223" t="s">
        <v>46</v>
      </c>
      <c r="O237" s="87"/>
      <c r="P237" s="224">
        <f>O237*H237</f>
        <v>0</v>
      </c>
      <c r="Q237" s="224">
        <v>2.0327999999999999</v>
      </c>
      <c r="R237" s="224">
        <f>Q237*H237</f>
        <v>2.764608</v>
      </c>
      <c r="S237" s="224">
        <v>0</v>
      </c>
      <c r="T237" s="225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26" t="s">
        <v>147</v>
      </c>
      <c r="AT237" s="226" t="s">
        <v>143</v>
      </c>
      <c r="AU237" s="226" t="s">
        <v>82</v>
      </c>
      <c r="AY237" s="19" t="s">
        <v>141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19" t="s">
        <v>147</v>
      </c>
      <c r="BK237" s="227">
        <f>ROUND(I237*H237,2)</f>
        <v>0</v>
      </c>
      <c r="BL237" s="19" t="s">
        <v>147</v>
      </c>
      <c r="BM237" s="226" t="s">
        <v>513</v>
      </c>
    </row>
    <row r="238" s="2" customFormat="1">
      <c r="A238" s="40"/>
      <c r="B238" s="41"/>
      <c r="C238" s="42"/>
      <c r="D238" s="228" t="s">
        <v>149</v>
      </c>
      <c r="E238" s="42"/>
      <c r="F238" s="229" t="s">
        <v>514</v>
      </c>
      <c r="G238" s="42"/>
      <c r="H238" s="42"/>
      <c r="I238" s="230"/>
      <c r="J238" s="42"/>
      <c r="K238" s="42"/>
      <c r="L238" s="46"/>
      <c r="M238" s="231"/>
      <c r="N238" s="232"/>
      <c r="O238" s="87"/>
      <c r="P238" s="87"/>
      <c r="Q238" s="87"/>
      <c r="R238" s="87"/>
      <c r="S238" s="87"/>
      <c r="T238" s="88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149</v>
      </c>
      <c r="AU238" s="19" t="s">
        <v>82</v>
      </c>
    </row>
    <row r="239" s="2" customFormat="1">
      <c r="A239" s="40"/>
      <c r="B239" s="41"/>
      <c r="C239" s="42"/>
      <c r="D239" s="254" t="s">
        <v>159</v>
      </c>
      <c r="E239" s="42"/>
      <c r="F239" s="255" t="s">
        <v>515</v>
      </c>
      <c r="G239" s="42"/>
      <c r="H239" s="42"/>
      <c r="I239" s="230"/>
      <c r="J239" s="42"/>
      <c r="K239" s="42"/>
      <c r="L239" s="46"/>
      <c r="M239" s="231"/>
      <c r="N239" s="232"/>
      <c r="O239" s="87"/>
      <c r="P239" s="87"/>
      <c r="Q239" s="87"/>
      <c r="R239" s="87"/>
      <c r="S239" s="87"/>
      <c r="T239" s="88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159</v>
      </c>
      <c r="AU239" s="19" t="s">
        <v>82</v>
      </c>
    </row>
    <row r="240" s="13" customFormat="1">
      <c r="A240" s="13"/>
      <c r="B240" s="233"/>
      <c r="C240" s="234"/>
      <c r="D240" s="228" t="s">
        <v>151</v>
      </c>
      <c r="E240" s="235" t="s">
        <v>19</v>
      </c>
      <c r="F240" s="236" t="s">
        <v>152</v>
      </c>
      <c r="G240" s="234"/>
      <c r="H240" s="235" t="s">
        <v>19</v>
      </c>
      <c r="I240" s="237"/>
      <c r="J240" s="234"/>
      <c r="K240" s="234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151</v>
      </c>
      <c r="AU240" s="242" t="s">
        <v>82</v>
      </c>
      <c r="AV240" s="13" t="s">
        <v>80</v>
      </c>
      <c r="AW240" s="13" t="s">
        <v>35</v>
      </c>
      <c r="AX240" s="13" t="s">
        <v>73</v>
      </c>
      <c r="AY240" s="242" t="s">
        <v>141</v>
      </c>
    </row>
    <row r="241" s="13" customFormat="1">
      <c r="A241" s="13"/>
      <c r="B241" s="233"/>
      <c r="C241" s="234"/>
      <c r="D241" s="228" t="s">
        <v>151</v>
      </c>
      <c r="E241" s="235" t="s">
        <v>19</v>
      </c>
      <c r="F241" s="236" t="s">
        <v>516</v>
      </c>
      <c r="G241" s="234"/>
      <c r="H241" s="235" t="s">
        <v>19</v>
      </c>
      <c r="I241" s="237"/>
      <c r="J241" s="234"/>
      <c r="K241" s="234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151</v>
      </c>
      <c r="AU241" s="242" t="s">
        <v>82</v>
      </c>
      <c r="AV241" s="13" t="s">
        <v>80</v>
      </c>
      <c r="AW241" s="13" t="s">
        <v>35</v>
      </c>
      <c r="AX241" s="13" t="s">
        <v>73</v>
      </c>
      <c r="AY241" s="242" t="s">
        <v>141</v>
      </c>
    </row>
    <row r="242" s="14" customFormat="1">
      <c r="A242" s="14"/>
      <c r="B242" s="243"/>
      <c r="C242" s="244"/>
      <c r="D242" s="228" t="s">
        <v>151</v>
      </c>
      <c r="E242" s="245" t="s">
        <v>19</v>
      </c>
      <c r="F242" s="246" t="s">
        <v>517</v>
      </c>
      <c r="G242" s="244"/>
      <c r="H242" s="247">
        <v>1.3600000000000001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151</v>
      </c>
      <c r="AU242" s="253" t="s">
        <v>82</v>
      </c>
      <c r="AV242" s="14" t="s">
        <v>82</v>
      </c>
      <c r="AW242" s="14" t="s">
        <v>35</v>
      </c>
      <c r="AX242" s="14" t="s">
        <v>80</v>
      </c>
      <c r="AY242" s="253" t="s">
        <v>141</v>
      </c>
    </row>
    <row r="243" s="2" customFormat="1" ht="24.15" customHeight="1">
      <c r="A243" s="40"/>
      <c r="B243" s="41"/>
      <c r="C243" s="215" t="s">
        <v>349</v>
      </c>
      <c r="D243" s="215" t="s">
        <v>143</v>
      </c>
      <c r="E243" s="216" t="s">
        <v>344</v>
      </c>
      <c r="F243" s="217" t="s">
        <v>345</v>
      </c>
      <c r="G243" s="218" t="s">
        <v>146</v>
      </c>
      <c r="H243" s="219">
        <v>394.02999999999997</v>
      </c>
      <c r="I243" s="220"/>
      <c r="J243" s="221">
        <f>ROUND(I243*H243,2)</f>
        <v>0</v>
      </c>
      <c r="K243" s="217" t="s">
        <v>156</v>
      </c>
      <c r="L243" s="46"/>
      <c r="M243" s="222" t="s">
        <v>19</v>
      </c>
      <c r="N243" s="223" t="s">
        <v>46</v>
      </c>
      <c r="O243" s="87"/>
      <c r="P243" s="224">
        <f>O243*H243</f>
        <v>0</v>
      </c>
      <c r="Q243" s="224">
        <v>0.93779000000000001</v>
      </c>
      <c r="R243" s="224">
        <f>Q243*H243</f>
        <v>369.51739369999996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147</v>
      </c>
      <c r="AT243" s="226" t="s">
        <v>143</v>
      </c>
      <c r="AU243" s="226" t="s">
        <v>82</v>
      </c>
      <c r="AY243" s="19" t="s">
        <v>141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147</v>
      </c>
      <c r="BK243" s="227">
        <f>ROUND(I243*H243,2)</f>
        <v>0</v>
      </c>
      <c r="BL243" s="19" t="s">
        <v>147</v>
      </c>
      <c r="BM243" s="226" t="s">
        <v>518</v>
      </c>
    </row>
    <row r="244" s="2" customFormat="1">
      <c r="A244" s="40"/>
      <c r="B244" s="41"/>
      <c r="C244" s="42"/>
      <c r="D244" s="228" t="s">
        <v>149</v>
      </c>
      <c r="E244" s="42"/>
      <c r="F244" s="229" t="s">
        <v>347</v>
      </c>
      <c r="G244" s="42"/>
      <c r="H244" s="42"/>
      <c r="I244" s="230"/>
      <c r="J244" s="42"/>
      <c r="K244" s="42"/>
      <c r="L244" s="46"/>
      <c r="M244" s="231"/>
      <c r="N244" s="232"/>
      <c r="O244" s="87"/>
      <c r="P244" s="87"/>
      <c r="Q244" s="87"/>
      <c r="R244" s="87"/>
      <c r="S244" s="87"/>
      <c r="T244" s="88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149</v>
      </c>
      <c r="AU244" s="19" t="s">
        <v>82</v>
      </c>
    </row>
    <row r="245" s="2" customFormat="1">
      <c r="A245" s="40"/>
      <c r="B245" s="41"/>
      <c r="C245" s="42"/>
      <c r="D245" s="254" t="s">
        <v>159</v>
      </c>
      <c r="E245" s="42"/>
      <c r="F245" s="255" t="s">
        <v>348</v>
      </c>
      <c r="G245" s="42"/>
      <c r="H245" s="42"/>
      <c r="I245" s="230"/>
      <c r="J245" s="42"/>
      <c r="K245" s="42"/>
      <c r="L245" s="46"/>
      <c r="M245" s="231"/>
      <c r="N245" s="232"/>
      <c r="O245" s="87"/>
      <c r="P245" s="87"/>
      <c r="Q245" s="87"/>
      <c r="R245" s="87"/>
      <c r="S245" s="87"/>
      <c r="T245" s="88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159</v>
      </c>
      <c r="AU245" s="19" t="s">
        <v>82</v>
      </c>
    </row>
    <row r="246" s="13" customFormat="1">
      <c r="A246" s="13"/>
      <c r="B246" s="233"/>
      <c r="C246" s="234"/>
      <c r="D246" s="228" t="s">
        <v>151</v>
      </c>
      <c r="E246" s="235" t="s">
        <v>19</v>
      </c>
      <c r="F246" s="236" t="s">
        <v>152</v>
      </c>
      <c r="G246" s="234"/>
      <c r="H246" s="235" t="s">
        <v>19</v>
      </c>
      <c r="I246" s="237"/>
      <c r="J246" s="234"/>
      <c r="K246" s="234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151</v>
      </c>
      <c r="AU246" s="242" t="s">
        <v>82</v>
      </c>
      <c r="AV246" s="13" t="s">
        <v>80</v>
      </c>
      <c r="AW246" s="13" t="s">
        <v>35</v>
      </c>
      <c r="AX246" s="13" t="s">
        <v>73</v>
      </c>
      <c r="AY246" s="242" t="s">
        <v>141</v>
      </c>
    </row>
    <row r="247" s="14" customFormat="1">
      <c r="A247" s="14"/>
      <c r="B247" s="243"/>
      <c r="C247" s="244"/>
      <c r="D247" s="228" t="s">
        <v>151</v>
      </c>
      <c r="E247" s="245" t="s">
        <v>19</v>
      </c>
      <c r="F247" s="246" t="s">
        <v>501</v>
      </c>
      <c r="G247" s="244"/>
      <c r="H247" s="247">
        <v>394.02999999999997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151</v>
      </c>
      <c r="AU247" s="253" t="s">
        <v>82</v>
      </c>
      <c r="AV247" s="14" t="s">
        <v>82</v>
      </c>
      <c r="AW247" s="14" t="s">
        <v>35</v>
      </c>
      <c r="AX247" s="14" t="s">
        <v>80</v>
      </c>
      <c r="AY247" s="253" t="s">
        <v>141</v>
      </c>
    </row>
    <row r="248" s="2" customFormat="1" ht="37.8" customHeight="1">
      <c r="A248" s="40"/>
      <c r="B248" s="41"/>
      <c r="C248" s="215" t="s">
        <v>355</v>
      </c>
      <c r="D248" s="215" t="s">
        <v>143</v>
      </c>
      <c r="E248" s="216" t="s">
        <v>350</v>
      </c>
      <c r="F248" s="217" t="s">
        <v>351</v>
      </c>
      <c r="G248" s="218" t="s">
        <v>146</v>
      </c>
      <c r="H248" s="219">
        <v>334.00999999999999</v>
      </c>
      <c r="I248" s="220"/>
      <c r="J248" s="221">
        <f>ROUND(I248*H248,2)</f>
        <v>0</v>
      </c>
      <c r="K248" s="217" t="s">
        <v>19</v>
      </c>
      <c r="L248" s="46"/>
      <c r="M248" s="222" t="s">
        <v>19</v>
      </c>
      <c r="N248" s="223" t="s">
        <v>46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6" t="s">
        <v>147</v>
      </c>
      <c r="AT248" s="226" t="s">
        <v>143</v>
      </c>
      <c r="AU248" s="226" t="s">
        <v>82</v>
      </c>
      <c r="AY248" s="19" t="s">
        <v>141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147</v>
      </c>
      <c r="BK248" s="227">
        <f>ROUND(I248*H248,2)</f>
        <v>0</v>
      </c>
      <c r="BL248" s="19" t="s">
        <v>147</v>
      </c>
      <c r="BM248" s="226" t="s">
        <v>519</v>
      </c>
    </row>
    <row r="249" s="2" customFormat="1">
      <c r="A249" s="40"/>
      <c r="B249" s="41"/>
      <c r="C249" s="42"/>
      <c r="D249" s="228" t="s">
        <v>149</v>
      </c>
      <c r="E249" s="42"/>
      <c r="F249" s="229" t="s">
        <v>353</v>
      </c>
      <c r="G249" s="42"/>
      <c r="H249" s="42"/>
      <c r="I249" s="230"/>
      <c r="J249" s="42"/>
      <c r="K249" s="42"/>
      <c r="L249" s="46"/>
      <c r="M249" s="231"/>
      <c r="N249" s="232"/>
      <c r="O249" s="87"/>
      <c r="P249" s="87"/>
      <c r="Q249" s="87"/>
      <c r="R249" s="87"/>
      <c r="S249" s="87"/>
      <c r="T249" s="88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149</v>
      </c>
      <c r="AU249" s="19" t="s">
        <v>82</v>
      </c>
    </row>
    <row r="250" s="13" customFormat="1">
      <c r="A250" s="13"/>
      <c r="B250" s="233"/>
      <c r="C250" s="234"/>
      <c r="D250" s="228" t="s">
        <v>151</v>
      </c>
      <c r="E250" s="235" t="s">
        <v>19</v>
      </c>
      <c r="F250" s="236" t="s">
        <v>152</v>
      </c>
      <c r="G250" s="234"/>
      <c r="H250" s="235" t="s">
        <v>19</v>
      </c>
      <c r="I250" s="237"/>
      <c r="J250" s="234"/>
      <c r="K250" s="234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151</v>
      </c>
      <c r="AU250" s="242" t="s">
        <v>82</v>
      </c>
      <c r="AV250" s="13" t="s">
        <v>80</v>
      </c>
      <c r="AW250" s="13" t="s">
        <v>35</v>
      </c>
      <c r="AX250" s="13" t="s">
        <v>73</v>
      </c>
      <c r="AY250" s="242" t="s">
        <v>141</v>
      </c>
    </row>
    <row r="251" s="14" customFormat="1">
      <c r="A251" s="14"/>
      <c r="B251" s="243"/>
      <c r="C251" s="244"/>
      <c r="D251" s="228" t="s">
        <v>151</v>
      </c>
      <c r="E251" s="245" t="s">
        <v>19</v>
      </c>
      <c r="F251" s="246" t="s">
        <v>503</v>
      </c>
      <c r="G251" s="244"/>
      <c r="H251" s="247">
        <v>334.00999999999999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151</v>
      </c>
      <c r="AU251" s="253" t="s">
        <v>82</v>
      </c>
      <c r="AV251" s="14" t="s">
        <v>82</v>
      </c>
      <c r="AW251" s="14" t="s">
        <v>35</v>
      </c>
      <c r="AX251" s="14" t="s">
        <v>80</v>
      </c>
      <c r="AY251" s="253" t="s">
        <v>141</v>
      </c>
    </row>
    <row r="252" s="12" customFormat="1" ht="22.8" customHeight="1">
      <c r="A252" s="12"/>
      <c r="B252" s="199"/>
      <c r="C252" s="200"/>
      <c r="D252" s="201" t="s">
        <v>72</v>
      </c>
      <c r="E252" s="213" t="s">
        <v>181</v>
      </c>
      <c r="F252" s="213" t="s">
        <v>354</v>
      </c>
      <c r="G252" s="200"/>
      <c r="H252" s="200"/>
      <c r="I252" s="203"/>
      <c r="J252" s="214">
        <f>BK252</f>
        <v>0</v>
      </c>
      <c r="K252" s="200"/>
      <c r="L252" s="205"/>
      <c r="M252" s="206"/>
      <c r="N252" s="207"/>
      <c r="O252" s="207"/>
      <c r="P252" s="208">
        <f>SUM(P253:P268)</f>
        <v>0</v>
      </c>
      <c r="Q252" s="207"/>
      <c r="R252" s="208">
        <f>SUM(R253:R268)</f>
        <v>73.056171999999989</v>
      </c>
      <c r="S252" s="207"/>
      <c r="T252" s="209">
        <f>SUM(T253:T268)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10" t="s">
        <v>80</v>
      </c>
      <c r="AT252" s="211" t="s">
        <v>72</v>
      </c>
      <c r="AU252" s="211" t="s">
        <v>80</v>
      </c>
      <c r="AY252" s="210" t="s">
        <v>141</v>
      </c>
      <c r="BK252" s="212">
        <f>SUM(BK253:BK268)</f>
        <v>0</v>
      </c>
    </row>
    <row r="253" s="2" customFormat="1" ht="24.15" customHeight="1">
      <c r="A253" s="40"/>
      <c r="B253" s="41"/>
      <c r="C253" s="215" t="s">
        <v>360</v>
      </c>
      <c r="D253" s="215" t="s">
        <v>143</v>
      </c>
      <c r="E253" s="216" t="s">
        <v>356</v>
      </c>
      <c r="F253" s="217" t="s">
        <v>357</v>
      </c>
      <c r="G253" s="218" t="s">
        <v>146</v>
      </c>
      <c r="H253" s="219">
        <v>966</v>
      </c>
      <c r="I253" s="220"/>
      <c r="J253" s="221">
        <f>ROUND(I253*H253,2)</f>
        <v>0</v>
      </c>
      <c r="K253" s="217" t="s">
        <v>156</v>
      </c>
      <c r="L253" s="46"/>
      <c r="M253" s="222" t="s">
        <v>19</v>
      </c>
      <c r="N253" s="223" t="s">
        <v>46</v>
      </c>
      <c r="O253" s="87"/>
      <c r="P253" s="224">
        <f>O253*H253</f>
        <v>0</v>
      </c>
      <c r="Q253" s="224">
        <v>0</v>
      </c>
      <c r="R253" s="224">
        <f>Q253*H253</f>
        <v>0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147</v>
      </c>
      <c r="AT253" s="226" t="s">
        <v>143</v>
      </c>
      <c r="AU253" s="226" t="s">
        <v>82</v>
      </c>
      <c r="AY253" s="19" t="s">
        <v>141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147</v>
      </c>
      <c r="BK253" s="227">
        <f>ROUND(I253*H253,2)</f>
        <v>0</v>
      </c>
      <c r="BL253" s="19" t="s">
        <v>147</v>
      </c>
      <c r="BM253" s="226" t="s">
        <v>520</v>
      </c>
    </row>
    <row r="254" s="2" customFormat="1">
      <c r="A254" s="40"/>
      <c r="B254" s="41"/>
      <c r="C254" s="42"/>
      <c r="D254" s="228" t="s">
        <v>149</v>
      </c>
      <c r="E254" s="42"/>
      <c r="F254" s="229" t="s">
        <v>357</v>
      </c>
      <c r="G254" s="42"/>
      <c r="H254" s="42"/>
      <c r="I254" s="230"/>
      <c r="J254" s="42"/>
      <c r="K254" s="42"/>
      <c r="L254" s="46"/>
      <c r="M254" s="231"/>
      <c r="N254" s="232"/>
      <c r="O254" s="87"/>
      <c r="P254" s="87"/>
      <c r="Q254" s="87"/>
      <c r="R254" s="87"/>
      <c r="S254" s="87"/>
      <c r="T254" s="88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149</v>
      </c>
      <c r="AU254" s="19" t="s">
        <v>82</v>
      </c>
    </row>
    <row r="255" s="2" customFormat="1">
      <c r="A255" s="40"/>
      <c r="B255" s="41"/>
      <c r="C255" s="42"/>
      <c r="D255" s="254" t="s">
        <v>159</v>
      </c>
      <c r="E255" s="42"/>
      <c r="F255" s="255" t="s">
        <v>359</v>
      </c>
      <c r="G255" s="42"/>
      <c r="H255" s="42"/>
      <c r="I255" s="230"/>
      <c r="J255" s="42"/>
      <c r="K255" s="42"/>
      <c r="L255" s="46"/>
      <c r="M255" s="231"/>
      <c r="N255" s="232"/>
      <c r="O255" s="87"/>
      <c r="P255" s="87"/>
      <c r="Q255" s="87"/>
      <c r="R255" s="87"/>
      <c r="S255" s="87"/>
      <c r="T255" s="88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159</v>
      </c>
      <c r="AU255" s="19" t="s">
        <v>82</v>
      </c>
    </row>
    <row r="256" s="2" customFormat="1" ht="24.15" customHeight="1">
      <c r="A256" s="40"/>
      <c r="B256" s="41"/>
      <c r="C256" s="215" t="s">
        <v>367</v>
      </c>
      <c r="D256" s="215" t="s">
        <v>143</v>
      </c>
      <c r="E256" s="216" t="s">
        <v>521</v>
      </c>
      <c r="F256" s="217" t="s">
        <v>522</v>
      </c>
      <c r="G256" s="218" t="s">
        <v>171</v>
      </c>
      <c r="H256" s="219">
        <v>41.359999999999999</v>
      </c>
      <c r="I256" s="220"/>
      <c r="J256" s="221">
        <f>ROUND(I256*H256,2)</f>
        <v>0</v>
      </c>
      <c r="K256" s="217" t="s">
        <v>156</v>
      </c>
      <c r="L256" s="46"/>
      <c r="M256" s="222" t="s">
        <v>19</v>
      </c>
      <c r="N256" s="223" t="s">
        <v>46</v>
      </c>
      <c r="O256" s="87"/>
      <c r="P256" s="224">
        <f>O256*H256</f>
        <v>0</v>
      </c>
      <c r="Q256" s="224">
        <v>0.00013999999999999999</v>
      </c>
      <c r="R256" s="224">
        <f>Q256*H256</f>
        <v>0.0057903999999999994</v>
      </c>
      <c r="S256" s="224">
        <v>0</v>
      </c>
      <c r="T256" s="22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147</v>
      </c>
      <c r="AT256" s="226" t="s">
        <v>143</v>
      </c>
      <c r="AU256" s="226" t="s">
        <v>82</v>
      </c>
      <c r="AY256" s="19" t="s">
        <v>141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147</v>
      </c>
      <c r="BK256" s="227">
        <f>ROUND(I256*H256,2)</f>
        <v>0</v>
      </c>
      <c r="BL256" s="19" t="s">
        <v>147</v>
      </c>
      <c r="BM256" s="226" t="s">
        <v>523</v>
      </c>
    </row>
    <row r="257" s="2" customFormat="1">
      <c r="A257" s="40"/>
      <c r="B257" s="41"/>
      <c r="C257" s="42"/>
      <c r="D257" s="228" t="s">
        <v>149</v>
      </c>
      <c r="E257" s="42"/>
      <c r="F257" s="229" t="s">
        <v>524</v>
      </c>
      <c r="G257" s="42"/>
      <c r="H257" s="42"/>
      <c r="I257" s="230"/>
      <c r="J257" s="42"/>
      <c r="K257" s="42"/>
      <c r="L257" s="46"/>
      <c r="M257" s="231"/>
      <c r="N257" s="232"/>
      <c r="O257" s="87"/>
      <c r="P257" s="87"/>
      <c r="Q257" s="87"/>
      <c r="R257" s="87"/>
      <c r="S257" s="87"/>
      <c r="T257" s="88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149</v>
      </c>
      <c r="AU257" s="19" t="s">
        <v>82</v>
      </c>
    </row>
    <row r="258" s="2" customFormat="1">
      <c r="A258" s="40"/>
      <c r="B258" s="41"/>
      <c r="C258" s="42"/>
      <c r="D258" s="254" t="s">
        <v>159</v>
      </c>
      <c r="E258" s="42"/>
      <c r="F258" s="255" t="s">
        <v>525</v>
      </c>
      <c r="G258" s="42"/>
      <c r="H258" s="42"/>
      <c r="I258" s="230"/>
      <c r="J258" s="42"/>
      <c r="K258" s="42"/>
      <c r="L258" s="46"/>
      <c r="M258" s="231"/>
      <c r="N258" s="232"/>
      <c r="O258" s="87"/>
      <c r="P258" s="87"/>
      <c r="Q258" s="87"/>
      <c r="R258" s="87"/>
      <c r="S258" s="87"/>
      <c r="T258" s="88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159</v>
      </c>
      <c r="AU258" s="19" t="s">
        <v>82</v>
      </c>
    </row>
    <row r="259" s="13" customFormat="1">
      <c r="A259" s="13"/>
      <c r="B259" s="233"/>
      <c r="C259" s="234"/>
      <c r="D259" s="228" t="s">
        <v>151</v>
      </c>
      <c r="E259" s="235" t="s">
        <v>19</v>
      </c>
      <c r="F259" s="236" t="s">
        <v>526</v>
      </c>
      <c r="G259" s="234"/>
      <c r="H259" s="235" t="s">
        <v>19</v>
      </c>
      <c r="I259" s="237"/>
      <c r="J259" s="234"/>
      <c r="K259" s="234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151</v>
      </c>
      <c r="AU259" s="242" t="s">
        <v>82</v>
      </c>
      <c r="AV259" s="13" t="s">
        <v>80</v>
      </c>
      <c r="AW259" s="13" t="s">
        <v>35</v>
      </c>
      <c r="AX259" s="13" t="s">
        <v>73</v>
      </c>
      <c r="AY259" s="242" t="s">
        <v>141</v>
      </c>
    </row>
    <row r="260" s="14" customFormat="1">
      <c r="A260" s="14"/>
      <c r="B260" s="243"/>
      <c r="C260" s="244"/>
      <c r="D260" s="228" t="s">
        <v>151</v>
      </c>
      <c r="E260" s="245" t="s">
        <v>19</v>
      </c>
      <c r="F260" s="246" t="s">
        <v>527</v>
      </c>
      <c r="G260" s="244"/>
      <c r="H260" s="247">
        <v>41.359999999999999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151</v>
      </c>
      <c r="AU260" s="253" t="s">
        <v>82</v>
      </c>
      <c r="AV260" s="14" t="s">
        <v>82</v>
      </c>
      <c r="AW260" s="14" t="s">
        <v>35</v>
      </c>
      <c r="AX260" s="14" t="s">
        <v>80</v>
      </c>
      <c r="AY260" s="253" t="s">
        <v>141</v>
      </c>
    </row>
    <row r="261" s="2" customFormat="1" ht="33" customHeight="1">
      <c r="A261" s="40"/>
      <c r="B261" s="41"/>
      <c r="C261" s="215" t="s">
        <v>372</v>
      </c>
      <c r="D261" s="215" t="s">
        <v>143</v>
      </c>
      <c r="E261" s="216" t="s">
        <v>361</v>
      </c>
      <c r="F261" s="217" t="s">
        <v>362</v>
      </c>
      <c r="G261" s="218" t="s">
        <v>146</v>
      </c>
      <c r="H261" s="219">
        <v>558.65999999999997</v>
      </c>
      <c r="I261" s="220"/>
      <c r="J261" s="221">
        <f>ROUND(I261*H261,2)</f>
        <v>0</v>
      </c>
      <c r="K261" s="217" t="s">
        <v>156</v>
      </c>
      <c r="L261" s="46"/>
      <c r="M261" s="222" t="s">
        <v>19</v>
      </c>
      <c r="N261" s="223" t="s">
        <v>46</v>
      </c>
      <c r="O261" s="87"/>
      <c r="P261" s="224">
        <f>O261*H261</f>
        <v>0</v>
      </c>
      <c r="Q261" s="224">
        <v>0.13075999999999999</v>
      </c>
      <c r="R261" s="224">
        <f>Q261*H261</f>
        <v>73.050381599999994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147</v>
      </c>
      <c r="AT261" s="226" t="s">
        <v>143</v>
      </c>
      <c r="AU261" s="226" t="s">
        <v>82</v>
      </c>
      <c r="AY261" s="19" t="s">
        <v>141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147</v>
      </c>
      <c r="BK261" s="227">
        <f>ROUND(I261*H261,2)</f>
        <v>0</v>
      </c>
      <c r="BL261" s="19" t="s">
        <v>147</v>
      </c>
      <c r="BM261" s="226" t="s">
        <v>528</v>
      </c>
    </row>
    <row r="262" s="2" customFormat="1">
      <c r="A262" s="40"/>
      <c r="B262" s="41"/>
      <c r="C262" s="42"/>
      <c r="D262" s="228" t="s">
        <v>149</v>
      </c>
      <c r="E262" s="42"/>
      <c r="F262" s="229" t="s">
        <v>364</v>
      </c>
      <c r="G262" s="42"/>
      <c r="H262" s="42"/>
      <c r="I262" s="230"/>
      <c r="J262" s="42"/>
      <c r="K262" s="42"/>
      <c r="L262" s="46"/>
      <c r="M262" s="231"/>
      <c r="N262" s="232"/>
      <c r="O262" s="87"/>
      <c r="P262" s="87"/>
      <c r="Q262" s="87"/>
      <c r="R262" s="87"/>
      <c r="S262" s="87"/>
      <c r="T262" s="88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149</v>
      </c>
      <c r="AU262" s="19" t="s">
        <v>82</v>
      </c>
    </row>
    <row r="263" s="2" customFormat="1">
      <c r="A263" s="40"/>
      <c r="B263" s="41"/>
      <c r="C263" s="42"/>
      <c r="D263" s="254" t="s">
        <v>159</v>
      </c>
      <c r="E263" s="42"/>
      <c r="F263" s="255" t="s">
        <v>365</v>
      </c>
      <c r="G263" s="42"/>
      <c r="H263" s="42"/>
      <c r="I263" s="230"/>
      <c r="J263" s="42"/>
      <c r="K263" s="42"/>
      <c r="L263" s="46"/>
      <c r="M263" s="231"/>
      <c r="N263" s="232"/>
      <c r="O263" s="87"/>
      <c r="P263" s="87"/>
      <c r="Q263" s="87"/>
      <c r="R263" s="87"/>
      <c r="S263" s="87"/>
      <c r="T263" s="88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159</v>
      </c>
      <c r="AU263" s="19" t="s">
        <v>82</v>
      </c>
    </row>
    <row r="264" s="13" customFormat="1">
      <c r="A264" s="13"/>
      <c r="B264" s="233"/>
      <c r="C264" s="234"/>
      <c r="D264" s="228" t="s">
        <v>151</v>
      </c>
      <c r="E264" s="235" t="s">
        <v>19</v>
      </c>
      <c r="F264" s="236" t="s">
        <v>152</v>
      </c>
      <c r="G264" s="234"/>
      <c r="H264" s="235" t="s">
        <v>19</v>
      </c>
      <c r="I264" s="237"/>
      <c r="J264" s="234"/>
      <c r="K264" s="234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151</v>
      </c>
      <c r="AU264" s="242" t="s">
        <v>82</v>
      </c>
      <c r="AV264" s="13" t="s">
        <v>80</v>
      </c>
      <c r="AW264" s="13" t="s">
        <v>35</v>
      </c>
      <c r="AX264" s="13" t="s">
        <v>73</v>
      </c>
      <c r="AY264" s="242" t="s">
        <v>141</v>
      </c>
    </row>
    <row r="265" s="14" customFormat="1">
      <c r="A265" s="14"/>
      <c r="B265" s="243"/>
      <c r="C265" s="244"/>
      <c r="D265" s="228" t="s">
        <v>151</v>
      </c>
      <c r="E265" s="245" t="s">
        <v>19</v>
      </c>
      <c r="F265" s="246" t="s">
        <v>529</v>
      </c>
      <c r="G265" s="244"/>
      <c r="H265" s="247">
        <v>558.65999999999997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151</v>
      </c>
      <c r="AU265" s="253" t="s">
        <v>82</v>
      </c>
      <c r="AV265" s="14" t="s">
        <v>82</v>
      </c>
      <c r="AW265" s="14" t="s">
        <v>35</v>
      </c>
      <c r="AX265" s="14" t="s">
        <v>73</v>
      </c>
      <c r="AY265" s="253" t="s">
        <v>141</v>
      </c>
    </row>
    <row r="266" s="15" customFormat="1">
      <c r="A266" s="15"/>
      <c r="B266" s="266"/>
      <c r="C266" s="267"/>
      <c r="D266" s="228" t="s">
        <v>151</v>
      </c>
      <c r="E266" s="268" t="s">
        <v>19</v>
      </c>
      <c r="F266" s="269" t="s">
        <v>190</v>
      </c>
      <c r="G266" s="267"/>
      <c r="H266" s="270">
        <v>558.65999999999997</v>
      </c>
      <c r="I266" s="271"/>
      <c r="J266" s="267"/>
      <c r="K266" s="267"/>
      <c r="L266" s="272"/>
      <c r="M266" s="273"/>
      <c r="N266" s="274"/>
      <c r="O266" s="274"/>
      <c r="P266" s="274"/>
      <c r="Q266" s="274"/>
      <c r="R266" s="274"/>
      <c r="S266" s="274"/>
      <c r="T266" s="27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76" t="s">
        <v>151</v>
      </c>
      <c r="AU266" s="276" t="s">
        <v>82</v>
      </c>
      <c r="AV266" s="15" t="s">
        <v>147</v>
      </c>
      <c r="AW266" s="15" t="s">
        <v>35</v>
      </c>
      <c r="AX266" s="15" t="s">
        <v>80</v>
      </c>
      <c r="AY266" s="276" t="s">
        <v>141</v>
      </c>
    </row>
    <row r="267" s="2" customFormat="1" ht="37.8" customHeight="1">
      <c r="A267" s="40"/>
      <c r="B267" s="41"/>
      <c r="C267" s="215" t="s">
        <v>378</v>
      </c>
      <c r="D267" s="215" t="s">
        <v>143</v>
      </c>
      <c r="E267" s="216" t="s">
        <v>368</v>
      </c>
      <c r="F267" s="217" t="s">
        <v>369</v>
      </c>
      <c r="G267" s="218" t="s">
        <v>146</v>
      </c>
      <c r="H267" s="219">
        <v>362.77999999999997</v>
      </c>
      <c r="I267" s="220"/>
      <c r="J267" s="221">
        <f>ROUND(I267*H267,2)</f>
        <v>0</v>
      </c>
      <c r="K267" s="217" t="s">
        <v>19</v>
      </c>
      <c r="L267" s="46"/>
      <c r="M267" s="222" t="s">
        <v>19</v>
      </c>
      <c r="N267" s="223" t="s">
        <v>46</v>
      </c>
      <c r="O267" s="87"/>
      <c r="P267" s="224">
        <f>O267*H267</f>
        <v>0</v>
      </c>
      <c r="Q267" s="224">
        <v>0</v>
      </c>
      <c r="R267" s="224">
        <f>Q267*H267</f>
        <v>0</v>
      </c>
      <c r="S267" s="224">
        <v>0</v>
      </c>
      <c r="T267" s="225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26" t="s">
        <v>147</v>
      </c>
      <c r="AT267" s="226" t="s">
        <v>143</v>
      </c>
      <c r="AU267" s="226" t="s">
        <v>82</v>
      </c>
      <c r="AY267" s="19" t="s">
        <v>141</v>
      </c>
      <c r="BE267" s="227">
        <f>IF(N267="základní",J267,0)</f>
        <v>0</v>
      </c>
      <c r="BF267" s="227">
        <f>IF(N267="snížená",J267,0)</f>
        <v>0</v>
      </c>
      <c r="BG267" s="227">
        <f>IF(N267="zákl. přenesená",J267,0)</f>
        <v>0</v>
      </c>
      <c r="BH267" s="227">
        <f>IF(N267="sníž. přenesená",J267,0)</f>
        <v>0</v>
      </c>
      <c r="BI267" s="227">
        <f>IF(N267="nulová",J267,0)</f>
        <v>0</v>
      </c>
      <c r="BJ267" s="19" t="s">
        <v>147</v>
      </c>
      <c r="BK267" s="227">
        <f>ROUND(I267*H267,2)</f>
        <v>0</v>
      </c>
      <c r="BL267" s="19" t="s">
        <v>147</v>
      </c>
      <c r="BM267" s="226" t="s">
        <v>530</v>
      </c>
    </row>
    <row r="268" s="2" customFormat="1">
      <c r="A268" s="40"/>
      <c r="B268" s="41"/>
      <c r="C268" s="42"/>
      <c r="D268" s="228" t="s">
        <v>149</v>
      </c>
      <c r="E268" s="42"/>
      <c r="F268" s="229" t="s">
        <v>369</v>
      </c>
      <c r="G268" s="42"/>
      <c r="H268" s="42"/>
      <c r="I268" s="230"/>
      <c r="J268" s="42"/>
      <c r="K268" s="42"/>
      <c r="L268" s="46"/>
      <c r="M268" s="231"/>
      <c r="N268" s="232"/>
      <c r="O268" s="87"/>
      <c r="P268" s="87"/>
      <c r="Q268" s="87"/>
      <c r="R268" s="87"/>
      <c r="S268" s="87"/>
      <c r="T268" s="88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149</v>
      </c>
      <c r="AU268" s="19" t="s">
        <v>82</v>
      </c>
    </row>
    <row r="269" s="12" customFormat="1" ht="22.8" customHeight="1">
      <c r="A269" s="12"/>
      <c r="B269" s="199"/>
      <c r="C269" s="200"/>
      <c r="D269" s="201" t="s">
        <v>72</v>
      </c>
      <c r="E269" s="213" t="s">
        <v>203</v>
      </c>
      <c r="F269" s="213" t="s">
        <v>371</v>
      </c>
      <c r="G269" s="200"/>
      <c r="H269" s="200"/>
      <c r="I269" s="203"/>
      <c r="J269" s="214">
        <f>BK269</f>
        <v>0</v>
      </c>
      <c r="K269" s="200"/>
      <c r="L269" s="205"/>
      <c r="M269" s="206"/>
      <c r="N269" s="207"/>
      <c r="O269" s="207"/>
      <c r="P269" s="208">
        <f>SUM(P270:P283)</f>
        <v>0</v>
      </c>
      <c r="Q269" s="207"/>
      <c r="R269" s="208">
        <f>SUM(R270:R283)</f>
        <v>0.0013003000000000001</v>
      </c>
      <c r="S269" s="207"/>
      <c r="T269" s="209">
        <f>SUM(T270:T283)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0" t="s">
        <v>80</v>
      </c>
      <c r="AT269" s="211" t="s">
        <v>72</v>
      </c>
      <c r="AU269" s="211" t="s">
        <v>80</v>
      </c>
      <c r="AY269" s="210" t="s">
        <v>141</v>
      </c>
      <c r="BK269" s="212">
        <f>SUM(BK270:BK283)</f>
        <v>0</v>
      </c>
    </row>
    <row r="270" s="2" customFormat="1" ht="24.15" customHeight="1">
      <c r="A270" s="40"/>
      <c r="B270" s="41"/>
      <c r="C270" s="215" t="s">
        <v>383</v>
      </c>
      <c r="D270" s="215" t="s">
        <v>143</v>
      </c>
      <c r="E270" s="216" t="s">
        <v>384</v>
      </c>
      <c r="F270" s="217" t="s">
        <v>385</v>
      </c>
      <c r="G270" s="218" t="s">
        <v>146</v>
      </c>
      <c r="H270" s="219">
        <v>966</v>
      </c>
      <c r="I270" s="220"/>
      <c r="J270" s="221">
        <f>ROUND(I270*H270,2)</f>
        <v>0</v>
      </c>
      <c r="K270" s="217" t="s">
        <v>156</v>
      </c>
      <c r="L270" s="46"/>
      <c r="M270" s="222" t="s">
        <v>19</v>
      </c>
      <c r="N270" s="223" t="s">
        <v>46</v>
      </c>
      <c r="O270" s="87"/>
      <c r="P270" s="224">
        <f>O270*H270</f>
        <v>0</v>
      </c>
      <c r="Q270" s="224">
        <v>0</v>
      </c>
      <c r="R270" s="224">
        <f>Q270*H270</f>
        <v>0</v>
      </c>
      <c r="S270" s="224">
        <v>0</v>
      </c>
      <c r="T270" s="225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26" t="s">
        <v>147</v>
      </c>
      <c r="AT270" s="226" t="s">
        <v>143</v>
      </c>
      <c r="AU270" s="226" t="s">
        <v>82</v>
      </c>
      <c r="AY270" s="19" t="s">
        <v>141</v>
      </c>
      <c r="BE270" s="227">
        <f>IF(N270="základní",J270,0)</f>
        <v>0</v>
      </c>
      <c r="BF270" s="227">
        <f>IF(N270="snížená",J270,0)</f>
        <v>0</v>
      </c>
      <c r="BG270" s="227">
        <f>IF(N270="zákl. přenesená",J270,0)</f>
        <v>0</v>
      </c>
      <c r="BH270" s="227">
        <f>IF(N270="sníž. přenesená",J270,0)</f>
        <v>0</v>
      </c>
      <c r="BI270" s="227">
        <f>IF(N270="nulová",J270,0)</f>
        <v>0</v>
      </c>
      <c r="BJ270" s="19" t="s">
        <v>147</v>
      </c>
      <c r="BK270" s="227">
        <f>ROUND(I270*H270,2)</f>
        <v>0</v>
      </c>
      <c r="BL270" s="19" t="s">
        <v>147</v>
      </c>
      <c r="BM270" s="226" t="s">
        <v>531</v>
      </c>
    </row>
    <row r="271" s="2" customFormat="1">
      <c r="A271" s="40"/>
      <c r="B271" s="41"/>
      <c r="C271" s="42"/>
      <c r="D271" s="228" t="s">
        <v>149</v>
      </c>
      <c r="E271" s="42"/>
      <c r="F271" s="229" t="s">
        <v>385</v>
      </c>
      <c r="G271" s="42"/>
      <c r="H271" s="42"/>
      <c r="I271" s="230"/>
      <c r="J271" s="42"/>
      <c r="K271" s="42"/>
      <c r="L271" s="46"/>
      <c r="M271" s="231"/>
      <c r="N271" s="232"/>
      <c r="O271" s="87"/>
      <c r="P271" s="87"/>
      <c r="Q271" s="87"/>
      <c r="R271" s="87"/>
      <c r="S271" s="87"/>
      <c r="T271" s="88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149</v>
      </c>
      <c r="AU271" s="19" t="s">
        <v>82</v>
      </c>
    </row>
    <row r="272" s="2" customFormat="1">
      <c r="A272" s="40"/>
      <c r="B272" s="41"/>
      <c r="C272" s="42"/>
      <c r="D272" s="254" t="s">
        <v>159</v>
      </c>
      <c r="E272" s="42"/>
      <c r="F272" s="255" t="s">
        <v>387</v>
      </c>
      <c r="G272" s="42"/>
      <c r="H272" s="42"/>
      <c r="I272" s="230"/>
      <c r="J272" s="42"/>
      <c r="K272" s="42"/>
      <c r="L272" s="46"/>
      <c r="M272" s="231"/>
      <c r="N272" s="232"/>
      <c r="O272" s="87"/>
      <c r="P272" s="87"/>
      <c r="Q272" s="87"/>
      <c r="R272" s="87"/>
      <c r="S272" s="87"/>
      <c r="T272" s="88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159</v>
      </c>
      <c r="AU272" s="19" t="s">
        <v>82</v>
      </c>
    </row>
    <row r="273" s="13" customFormat="1">
      <c r="A273" s="13"/>
      <c r="B273" s="233"/>
      <c r="C273" s="234"/>
      <c r="D273" s="228" t="s">
        <v>151</v>
      </c>
      <c r="E273" s="235" t="s">
        <v>19</v>
      </c>
      <c r="F273" s="236" t="s">
        <v>152</v>
      </c>
      <c r="G273" s="234"/>
      <c r="H273" s="235" t="s">
        <v>19</v>
      </c>
      <c r="I273" s="237"/>
      <c r="J273" s="234"/>
      <c r="K273" s="234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151</v>
      </c>
      <c r="AU273" s="242" t="s">
        <v>82</v>
      </c>
      <c r="AV273" s="13" t="s">
        <v>80</v>
      </c>
      <c r="AW273" s="13" t="s">
        <v>35</v>
      </c>
      <c r="AX273" s="13" t="s">
        <v>73</v>
      </c>
      <c r="AY273" s="242" t="s">
        <v>141</v>
      </c>
    </row>
    <row r="274" s="14" customFormat="1">
      <c r="A274" s="14"/>
      <c r="B274" s="243"/>
      <c r="C274" s="244"/>
      <c r="D274" s="228" t="s">
        <v>151</v>
      </c>
      <c r="E274" s="245" t="s">
        <v>19</v>
      </c>
      <c r="F274" s="246" t="s">
        <v>532</v>
      </c>
      <c r="G274" s="244"/>
      <c r="H274" s="247">
        <v>966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151</v>
      </c>
      <c r="AU274" s="253" t="s">
        <v>82</v>
      </c>
      <c r="AV274" s="14" t="s">
        <v>82</v>
      </c>
      <c r="AW274" s="14" t="s">
        <v>35</v>
      </c>
      <c r="AX274" s="14" t="s">
        <v>80</v>
      </c>
      <c r="AY274" s="253" t="s">
        <v>141</v>
      </c>
    </row>
    <row r="275" s="2" customFormat="1" ht="24.15" customHeight="1">
      <c r="A275" s="40"/>
      <c r="B275" s="41"/>
      <c r="C275" s="215" t="s">
        <v>391</v>
      </c>
      <c r="D275" s="215" t="s">
        <v>143</v>
      </c>
      <c r="E275" s="216" t="s">
        <v>533</v>
      </c>
      <c r="F275" s="217" t="s">
        <v>534</v>
      </c>
      <c r="G275" s="218" t="s">
        <v>468</v>
      </c>
      <c r="H275" s="219">
        <v>0.91000000000000003</v>
      </c>
      <c r="I275" s="220"/>
      <c r="J275" s="221">
        <f>ROUND(I275*H275,2)</f>
        <v>0</v>
      </c>
      <c r="K275" s="217" t="s">
        <v>156</v>
      </c>
      <c r="L275" s="46"/>
      <c r="M275" s="222" t="s">
        <v>19</v>
      </c>
      <c r="N275" s="223" t="s">
        <v>46</v>
      </c>
      <c r="O275" s="87"/>
      <c r="P275" s="224">
        <f>O275*H275</f>
        <v>0</v>
      </c>
      <c r="Q275" s="224">
        <v>0.00033</v>
      </c>
      <c r="R275" s="224">
        <f>Q275*H275</f>
        <v>0.00030030000000000004</v>
      </c>
      <c r="S275" s="224">
        <v>0</v>
      </c>
      <c r="T275" s="225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26" t="s">
        <v>147</v>
      </c>
      <c r="AT275" s="226" t="s">
        <v>143</v>
      </c>
      <c r="AU275" s="226" t="s">
        <v>82</v>
      </c>
      <c r="AY275" s="19" t="s">
        <v>141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19" t="s">
        <v>147</v>
      </c>
      <c r="BK275" s="227">
        <f>ROUND(I275*H275,2)</f>
        <v>0</v>
      </c>
      <c r="BL275" s="19" t="s">
        <v>147</v>
      </c>
      <c r="BM275" s="226" t="s">
        <v>535</v>
      </c>
    </row>
    <row r="276" s="2" customFormat="1">
      <c r="A276" s="40"/>
      <c r="B276" s="41"/>
      <c r="C276" s="42"/>
      <c r="D276" s="228" t="s">
        <v>149</v>
      </c>
      <c r="E276" s="42"/>
      <c r="F276" s="229" t="s">
        <v>536</v>
      </c>
      <c r="G276" s="42"/>
      <c r="H276" s="42"/>
      <c r="I276" s="230"/>
      <c r="J276" s="42"/>
      <c r="K276" s="42"/>
      <c r="L276" s="46"/>
      <c r="M276" s="231"/>
      <c r="N276" s="232"/>
      <c r="O276" s="87"/>
      <c r="P276" s="87"/>
      <c r="Q276" s="87"/>
      <c r="R276" s="87"/>
      <c r="S276" s="87"/>
      <c r="T276" s="88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149</v>
      </c>
      <c r="AU276" s="19" t="s">
        <v>82</v>
      </c>
    </row>
    <row r="277" s="2" customFormat="1">
      <c r="A277" s="40"/>
      <c r="B277" s="41"/>
      <c r="C277" s="42"/>
      <c r="D277" s="254" t="s">
        <v>159</v>
      </c>
      <c r="E277" s="42"/>
      <c r="F277" s="255" t="s">
        <v>537</v>
      </c>
      <c r="G277" s="42"/>
      <c r="H277" s="42"/>
      <c r="I277" s="230"/>
      <c r="J277" s="42"/>
      <c r="K277" s="42"/>
      <c r="L277" s="46"/>
      <c r="M277" s="231"/>
      <c r="N277" s="232"/>
      <c r="O277" s="87"/>
      <c r="P277" s="87"/>
      <c r="Q277" s="87"/>
      <c r="R277" s="87"/>
      <c r="S277" s="87"/>
      <c r="T277" s="88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159</v>
      </c>
      <c r="AU277" s="19" t="s">
        <v>82</v>
      </c>
    </row>
    <row r="278" s="13" customFormat="1">
      <c r="A278" s="13"/>
      <c r="B278" s="233"/>
      <c r="C278" s="234"/>
      <c r="D278" s="228" t="s">
        <v>151</v>
      </c>
      <c r="E278" s="235" t="s">
        <v>19</v>
      </c>
      <c r="F278" s="236" t="s">
        <v>152</v>
      </c>
      <c r="G278" s="234"/>
      <c r="H278" s="235" t="s">
        <v>19</v>
      </c>
      <c r="I278" s="237"/>
      <c r="J278" s="234"/>
      <c r="K278" s="234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151</v>
      </c>
      <c r="AU278" s="242" t="s">
        <v>82</v>
      </c>
      <c r="AV278" s="13" t="s">
        <v>80</v>
      </c>
      <c r="AW278" s="13" t="s">
        <v>35</v>
      </c>
      <c r="AX278" s="13" t="s">
        <v>73</v>
      </c>
      <c r="AY278" s="242" t="s">
        <v>141</v>
      </c>
    </row>
    <row r="279" s="14" customFormat="1">
      <c r="A279" s="14"/>
      <c r="B279" s="243"/>
      <c r="C279" s="244"/>
      <c r="D279" s="228" t="s">
        <v>151</v>
      </c>
      <c r="E279" s="245" t="s">
        <v>19</v>
      </c>
      <c r="F279" s="246" t="s">
        <v>538</v>
      </c>
      <c r="G279" s="244"/>
      <c r="H279" s="247">
        <v>0.91000000000000003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151</v>
      </c>
      <c r="AU279" s="253" t="s">
        <v>82</v>
      </c>
      <c r="AV279" s="14" t="s">
        <v>82</v>
      </c>
      <c r="AW279" s="14" t="s">
        <v>35</v>
      </c>
      <c r="AX279" s="14" t="s">
        <v>80</v>
      </c>
      <c r="AY279" s="253" t="s">
        <v>141</v>
      </c>
    </row>
    <row r="280" s="2" customFormat="1" ht="24.15" customHeight="1">
      <c r="A280" s="40"/>
      <c r="B280" s="41"/>
      <c r="C280" s="256" t="s">
        <v>400</v>
      </c>
      <c r="D280" s="256" t="s">
        <v>168</v>
      </c>
      <c r="E280" s="257" t="s">
        <v>539</v>
      </c>
      <c r="F280" s="258" t="s">
        <v>540</v>
      </c>
      <c r="G280" s="259" t="s">
        <v>285</v>
      </c>
      <c r="H280" s="260">
        <v>0.001</v>
      </c>
      <c r="I280" s="261"/>
      <c r="J280" s="262">
        <f>ROUND(I280*H280,2)</f>
        <v>0</v>
      </c>
      <c r="K280" s="258" t="s">
        <v>156</v>
      </c>
      <c r="L280" s="263"/>
      <c r="M280" s="264" t="s">
        <v>19</v>
      </c>
      <c r="N280" s="265" t="s">
        <v>46</v>
      </c>
      <c r="O280" s="87"/>
      <c r="P280" s="224">
        <f>O280*H280</f>
        <v>0</v>
      </c>
      <c r="Q280" s="224">
        <v>1</v>
      </c>
      <c r="R280" s="224">
        <f>Q280*H280</f>
        <v>0.001</v>
      </c>
      <c r="S280" s="224">
        <v>0</v>
      </c>
      <c r="T280" s="225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26" t="s">
        <v>172</v>
      </c>
      <c r="AT280" s="226" t="s">
        <v>168</v>
      </c>
      <c r="AU280" s="226" t="s">
        <v>82</v>
      </c>
      <c r="AY280" s="19" t="s">
        <v>141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19" t="s">
        <v>147</v>
      </c>
      <c r="BK280" s="227">
        <f>ROUND(I280*H280,2)</f>
        <v>0</v>
      </c>
      <c r="BL280" s="19" t="s">
        <v>147</v>
      </c>
      <c r="BM280" s="226" t="s">
        <v>541</v>
      </c>
    </row>
    <row r="281" s="2" customFormat="1">
      <c r="A281" s="40"/>
      <c r="B281" s="41"/>
      <c r="C281" s="42"/>
      <c r="D281" s="228" t="s">
        <v>149</v>
      </c>
      <c r="E281" s="42"/>
      <c r="F281" s="229" t="s">
        <v>540</v>
      </c>
      <c r="G281" s="42"/>
      <c r="H281" s="42"/>
      <c r="I281" s="230"/>
      <c r="J281" s="42"/>
      <c r="K281" s="42"/>
      <c r="L281" s="46"/>
      <c r="M281" s="231"/>
      <c r="N281" s="232"/>
      <c r="O281" s="87"/>
      <c r="P281" s="87"/>
      <c r="Q281" s="87"/>
      <c r="R281" s="87"/>
      <c r="S281" s="87"/>
      <c r="T281" s="88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149</v>
      </c>
      <c r="AU281" s="19" t="s">
        <v>82</v>
      </c>
    </row>
    <row r="282" s="2" customFormat="1">
      <c r="A282" s="40"/>
      <c r="B282" s="41"/>
      <c r="C282" s="42"/>
      <c r="D282" s="228" t="s">
        <v>227</v>
      </c>
      <c r="E282" s="42"/>
      <c r="F282" s="277" t="s">
        <v>542</v>
      </c>
      <c r="G282" s="42"/>
      <c r="H282" s="42"/>
      <c r="I282" s="230"/>
      <c r="J282" s="42"/>
      <c r="K282" s="42"/>
      <c r="L282" s="46"/>
      <c r="M282" s="231"/>
      <c r="N282" s="232"/>
      <c r="O282" s="87"/>
      <c r="P282" s="87"/>
      <c r="Q282" s="87"/>
      <c r="R282" s="87"/>
      <c r="S282" s="87"/>
      <c r="T282" s="88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227</v>
      </c>
      <c r="AU282" s="19" t="s">
        <v>82</v>
      </c>
    </row>
    <row r="283" s="14" customFormat="1">
      <c r="A283" s="14"/>
      <c r="B283" s="243"/>
      <c r="C283" s="244"/>
      <c r="D283" s="228" t="s">
        <v>151</v>
      </c>
      <c r="E283" s="245" t="s">
        <v>19</v>
      </c>
      <c r="F283" s="246" t="s">
        <v>543</v>
      </c>
      <c r="G283" s="244"/>
      <c r="H283" s="247">
        <v>0.001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151</v>
      </c>
      <c r="AU283" s="253" t="s">
        <v>82</v>
      </c>
      <c r="AV283" s="14" t="s">
        <v>82</v>
      </c>
      <c r="AW283" s="14" t="s">
        <v>35</v>
      </c>
      <c r="AX283" s="14" t="s">
        <v>80</v>
      </c>
      <c r="AY283" s="253" t="s">
        <v>141</v>
      </c>
    </row>
    <row r="284" s="12" customFormat="1" ht="22.8" customHeight="1">
      <c r="A284" s="12"/>
      <c r="B284" s="199"/>
      <c r="C284" s="200"/>
      <c r="D284" s="201" t="s">
        <v>72</v>
      </c>
      <c r="E284" s="213" t="s">
        <v>389</v>
      </c>
      <c r="F284" s="213" t="s">
        <v>390</v>
      </c>
      <c r="G284" s="200"/>
      <c r="H284" s="200"/>
      <c r="I284" s="203"/>
      <c r="J284" s="214">
        <f>BK284</f>
        <v>0</v>
      </c>
      <c r="K284" s="200"/>
      <c r="L284" s="205"/>
      <c r="M284" s="206"/>
      <c r="N284" s="207"/>
      <c r="O284" s="207"/>
      <c r="P284" s="208">
        <f>SUM(P285:P291)</f>
        <v>0</v>
      </c>
      <c r="Q284" s="207"/>
      <c r="R284" s="208">
        <f>SUM(R285:R291)</f>
        <v>0</v>
      </c>
      <c r="S284" s="207"/>
      <c r="T284" s="209">
        <f>SUM(T285:T291)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10" t="s">
        <v>80</v>
      </c>
      <c r="AT284" s="211" t="s">
        <v>72</v>
      </c>
      <c r="AU284" s="211" t="s">
        <v>80</v>
      </c>
      <c r="AY284" s="210" t="s">
        <v>141</v>
      </c>
      <c r="BK284" s="212">
        <f>SUM(BK285:BK291)</f>
        <v>0</v>
      </c>
    </row>
    <row r="285" s="2" customFormat="1" ht="24.15" customHeight="1">
      <c r="A285" s="40"/>
      <c r="B285" s="41"/>
      <c r="C285" s="215" t="s">
        <v>406</v>
      </c>
      <c r="D285" s="215" t="s">
        <v>143</v>
      </c>
      <c r="E285" s="216" t="s">
        <v>392</v>
      </c>
      <c r="F285" s="217" t="s">
        <v>393</v>
      </c>
      <c r="G285" s="218" t="s">
        <v>285</v>
      </c>
      <c r="H285" s="219">
        <v>99.376000000000005</v>
      </c>
      <c r="I285" s="220"/>
      <c r="J285" s="221">
        <f>ROUND(I285*H285,2)</f>
        <v>0</v>
      </c>
      <c r="K285" s="217" t="s">
        <v>19</v>
      </c>
      <c r="L285" s="46"/>
      <c r="M285" s="222" t="s">
        <v>19</v>
      </c>
      <c r="N285" s="223" t="s">
        <v>46</v>
      </c>
      <c r="O285" s="87"/>
      <c r="P285" s="224">
        <f>O285*H285</f>
        <v>0</v>
      </c>
      <c r="Q285" s="224">
        <v>0</v>
      </c>
      <c r="R285" s="224">
        <f>Q285*H285</f>
        <v>0</v>
      </c>
      <c r="S285" s="224">
        <v>0</v>
      </c>
      <c r="T285" s="225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26" t="s">
        <v>147</v>
      </c>
      <c r="AT285" s="226" t="s">
        <v>143</v>
      </c>
      <c r="AU285" s="226" t="s">
        <v>82</v>
      </c>
      <c r="AY285" s="19" t="s">
        <v>141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19" t="s">
        <v>147</v>
      </c>
      <c r="BK285" s="227">
        <f>ROUND(I285*H285,2)</f>
        <v>0</v>
      </c>
      <c r="BL285" s="19" t="s">
        <v>147</v>
      </c>
      <c r="BM285" s="226" t="s">
        <v>544</v>
      </c>
    </row>
    <row r="286" s="2" customFormat="1">
      <c r="A286" s="40"/>
      <c r="B286" s="41"/>
      <c r="C286" s="42"/>
      <c r="D286" s="228" t="s">
        <v>149</v>
      </c>
      <c r="E286" s="42"/>
      <c r="F286" s="229" t="s">
        <v>395</v>
      </c>
      <c r="G286" s="42"/>
      <c r="H286" s="42"/>
      <c r="I286" s="230"/>
      <c r="J286" s="42"/>
      <c r="K286" s="42"/>
      <c r="L286" s="46"/>
      <c r="M286" s="231"/>
      <c r="N286" s="232"/>
      <c r="O286" s="87"/>
      <c r="P286" s="87"/>
      <c r="Q286" s="87"/>
      <c r="R286" s="87"/>
      <c r="S286" s="87"/>
      <c r="T286" s="88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149</v>
      </c>
      <c r="AU286" s="19" t="s">
        <v>82</v>
      </c>
    </row>
    <row r="287" s="13" customFormat="1">
      <c r="A287" s="13"/>
      <c r="B287" s="233"/>
      <c r="C287" s="234"/>
      <c r="D287" s="228" t="s">
        <v>151</v>
      </c>
      <c r="E287" s="235" t="s">
        <v>19</v>
      </c>
      <c r="F287" s="236" t="s">
        <v>545</v>
      </c>
      <c r="G287" s="234"/>
      <c r="H287" s="235" t="s">
        <v>19</v>
      </c>
      <c r="I287" s="237"/>
      <c r="J287" s="234"/>
      <c r="K287" s="234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151</v>
      </c>
      <c r="AU287" s="242" t="s">
        <v>82</v>
      </c>
      <c r="AV287" s="13" t="s">
        <v>80</v>
      </c>
      <c r="AW287" s="13" t="s">
        <v>35</v>
      </c>
      <c r="AX287" s="13" t="s">
        <v>73</v>
      </c>
      <c r="AY287" s="242" t="s">
        <v>141</v>
      </c>
    </row>
    <row r="288" s="14" customFormat="1">
      <c r="A288" s="14"/>
      <c r="B288" s="243"/>
      <c r="C288" s="244"/>
      <c r="D288" s="228" t="s">
        <v>151</v>
      </c>
      <c r="E288" s="245" t="s">
        <v>19</v>
      </c>
      <c r="F288" s="246" t="s">
        <v>546</v>
      </c>
      <c r="G288" s="244"/>
      <c r="H288" s="247">
        <v>7.9199999999999999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151</v>
      </c>
      <c r="AU288" s="253" t="s">
        <v>82</v>
      </c>
      <c r="AV288" s="14" t="s">
        <v>82</v>
      </c>
      <c r="AW288" s="14" t="s">
        <v>35</v>
      </c>
      <c r="AX288" s="14" t="s">
        <v>73</v>
      </c>
      <c r="AY288" s="253" t="s">
        <v>141</v>
      </c>
    </row>
    <row r="289" s="13" customFormat="1">
      <c r="A289" s="13"/>
      <c r="B289" s="233"/>
      <c r="C289" s="234"/>
      <c r="D289" s="228" t="s">
        <v>151</v>
      </c>
      <c r="E289" s="235" t="s">
        <v>19</v>
      </c>
      <c r="F289" s="236" t="s">
        <v>396</v>
      </c>
      <c r="G289" s="234"/>
      <c r="H289" s="235" t="s">
        <v>19</v>
      </c>
      <c r="I289" s="237"/>
      <c r="J289" s="234"/>
      <c r="K289" s="234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151</v>
      </c>
      <c r="AU289" s="242" t="s">
        <v>82</v>
      </c>
      <c r="AV289" s="13" t="s">
        <v>80</v>
      </c>
      <c r="AW289" s="13" t="s">
        <v>35</v>
      </c>
      <c r="AX289" s="13" t="s">
        <v>73</v>
      </c>
      <c r="AY289" s="242" t="s">
        <v>141</v>
      </c>
    </row>
    <row r="290" s="14" customFormat="1">
      <c r="A290" s="14"/>
      <c r="B290" s="243"/>
      <c r="C290" s="244"/>
      <c r="D290" s="228" t="s">
        <v>151</v>
      </c>
      <c r="E290" s="245" t="s">
        <v>19</v>
      </c>
      <c r="F290" s="246" t="s">
        <v>547</v>
      </c>
      <c r="G290" s="244"/>
      <c r="H290" s="247">
        <v>91.456000000000003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151</v>
      </c>
      <c r="AU290" s="253" t="s">
        <v>82</v>
      </c>
      <c r="AV290" s="14" t="s">
        <v>82</v>
      </c>
      <c r="AW290" s="14" t="s">
        <v>35</v>
      </c>
      <c r="AX290" s="14" t="s">
        <v>73</v>
      </c>
      <c r="AY290" s="253" t="s">
        <v>141</v>
      </c>
    </row>
    <row r="291" s="15" customFormat="1">
      <c r="A291" s="15"/>
      <c r="B291" s="266"/>
      <c r="C291" s="267"/>
      <c r="D291" s="228" t="s">
        <v>151</v>
      </c>
      <c r="E291" s="268" t="s">
        <v>19</v>
      </c>
      <c r="F291" s="269" t="s">
        <v>190</v>
      </c>
      <c r="G291" s="267"/>
      <c r="H291" s="270">
        <v>99.376000000000005</v>
      </c>
      <c r="I291" s="271"/>
      <c r="J291" s="267"/>
      <c r="K291" s="267"/>
      <c r="L291" s="272"/>
      <c r="M291" s="273"/>
      <c r="N291" s="274"/>
      <c r="O291" s="274"/>
      <c r="P291" s="274"/>
      <c r="Q291" s="274"/>
      <c r="R291" s="274"/>
      <c r="S291" s="274"/>
      <c r="T291" s="27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6" t="s">
        <v>151</v>
      </c>
      <c r="AU291" s="276" t="s">
        <v>82</v>
      </c>
      <c r="AV291" s="15" t="s">
        <v>147</v>
      </c>
      <c r="AW291" s="15" t="s">
        <v>35</v>
      </c>
      <c r="AX291" s="15" t="s">
        <v>80</v>
      </c>
      <c r="AY291" s="276" t="s">
        <v>141</v>
      </c>
    </row>
    <row r="292" s="12" customFormat="1" ht="22.8" customHeight="1">
      <c r="A292" s="12"/>
      <c r="B292" s="199"/>
      <c r="C292" s="200"/>
      <c r="D292" s="201" t="s">
        <v>72</v>
      </c>
      <c r="E292" s="213" t="s">
        <v>398</v>
      </c>
      <c r="F292" s="213" t="s">
        <v>399</v>
      </c>
      <c r="G292" s="200"/>
      <c r="H292" s="200"/>
      <c r="I292" s="203"/>
      <c r="J292" s="214">
        <f>BK292</f>
        <v>0</v>
      </c>
      <c r="K292" s="200"/>
      <c r="L292" s="205"/>
      <c r="M292" s="206"/>
      <c r="N292" s="207"/>
      <c r="O292" s="207"/>
      <c r="P292" s="208">
        <f>SUM(P293:P297)</f>
        <v>0</v>
      </c>
      <c r="Q292" s="207"/>
      <c r="R292" s="208">
        <f>SUM(R293:R297)</f>
        <v>0</v>
      </c>
      <c r="S292" s="207"/>
      <c r="T292" s="209">
        <f>SUM(T293:T297)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10" t="s">
        <v>80</v>
      </c>
      <c r="AT292" s="211" t="s">
        <v>72</v>
      </c>
      <c r="AU292" s="211" t="s">
        <v>80</v>
      </c>
      <c r="AY292" s="210" t="s">
        <v>141</v>
      </c>
      <c r="BK292" s="212">
        <f>SUM(BK293:BK297)</f>
        <v>0</v>
      </c>
    </row>
    <row r="293" s="2" customFormat="1" ht="16.5" customHeight="1">
      <c r="A293" s="40"/>
      <c r="B293" s="41"/>
      <c r="C293" s="215" t="s">
        <v>412</v>
      </c>
      <c r="D293" s="215" t="s">
        <v>143</v>
      </c>
      <c r="E293" s="216" t="s">
        <v>401</v>
      </c>
      <c r="F293" s="217" t="s">
        <v>402</v>
      </c>
      <c r="G293" s="218" t="s">
        <v>285</v>
      </c>
      <c r="H293" s="219">
        <v>477.49700000000001</v>
      </c>
      <c r="I293" s="220"/>
      <c r="J293" s="221">
        <f>ROUND(I293*H293,2)</f>
        <v>0</v>
      </c>
      <c r="K293" s="217" t="s">
        <v>156</v>
      </c>
      <c r="L293" s="46"/>
      <c r="M293" s="222" t="s">
        <v>19</v>
      </c>
      <c r="N293" s="223" t="s">
        <v>46</v>
      </c>
      <c r="O293" s="87"/>
      <c r="P293" s="224">
        <f>O293*H293</f>
        <v>0</v>
      </c>
      <c r="Q293" s="224">
        <v>0</v>
      </c>
      <c r="R293" s="224">
        <f>Q293*H293</f>
        <v>0</v>
      </c>
      <c r="S293" s="224">
        <v>0</v>
      </c>
      <c r="T293" s="225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26" t="s">
        <v>147</v>
      </c>
      <c r="AT293" s="226" t="s">
        <v>143</v>
      </c>
      <c r="AU293" s="226" t="s">
        <v>82</v>
      </c>
      <c r="AY293" s="19" t="s">
        <v>141</v>
      </c>
      <c r="BE293" s="227">
        <f>IF(N293="základní",J293,0)</f>
        <v>0</v>
      </c>
      <c r="BF293" s="227">
        <f>IF(N293="snížená",J293,0)</f>
        <v>0</v>
      </c>
      <c r="BG293" s="227">
        <f>IF(N293="zákl. přenesená",J293,0)</f>
        <v>0</v>
      </c>
      <c r="BH293" s="227">
        <f>IF(N293="sníž. přenesená",J293,0)</f>
        <v>0</v>
      </c>
      <c r="BI293" s="227">
        <f>IF(N293="nulová",J293,0)</f>
        <v>0</v>
      </c>
      <c r="BJ293" s="19" t="s">
        <v>147</v>
      </c>
      <c r="BK293" s="227">
        <f>ROUND(I293*H293,2)</f>
        <v>0</v>
      </c>
      <c r="BL293" s="19" t="s">
        <v>147</v>
      </c>
      <c r="BM293" s="226" t="s">
        <v>548</v>
      </c>
    </row>
    <row r="294" s="2" customFormat="1">
      <c r="A294" s="40"/>
      <c r="B294" s="41"/>
      <c r="C294" s="42"/>
      <c r="D294" s="228" t="s">
        <v>149</v>
      </c>
      <c r="E294" s="42"/>
      <c r="F294" s="229" t="s">
        <v>404</v>
      </c>
      <c r="G294" s="42"/>
      <c r="H294" s="42"/>
      <c r="I294" s="230"/>
      <c r="J294" s="42"/>
      <c r="K294" s="42"/>
      <c r="L294" s="46"/>
      <c r="M294" s="231"/>
      <c r="N294" s="232"/>
      <c r="O294" s="87"/>
      <c r="P294" s="87"/>
      <c r="Q294" s="87"/>
      <c r="R294" s="87"/>
      <c r="S294" s="87"/>
      <c r="T294" s="88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149</v>
      </c>
      <c r="AU294" s="19" t="s">
        <v>82</v>
      </c>
    </row>
    <row r="295" s="2" customFormat="1">
      <c r="A295" s="40"/>
      <c r="B295" s="41"/>
      <c r="C295" s="42"/>
      <c r="D295" s="254" t="s">
        <v>159</v>
      </c>
      <c r="E295" s="42"/>
      <c r="F295" s="255" t="s">
        <v>405</v>
      </c>
      <c r="G295" s="42"/>
      <c r="H295" s="42"/>
      <c r="I295" s="230"/>
      <c r="J295" s="42"/>
      <c r="K295" s="42"/>
      <c r="L295" s="46"/>
      <c r="M295" s="231"/>
      <c r="N295" s="232"/>
      <c r="O295" s="87"/>
      <c r="P295" s="87"/>
      <c r="Q295" s="87"/>
      <c r="R295" s="87"/>
      <c r="S295" s="87"/>
      <c r="T295" s="88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159</v>
      </c>
      <c r="AU295" s="19" t="s">
        <v>82</v>
      </c>
    </row>
    <row r="296" s="2" customFormat="1" ht="16.5" customHeight="1">
      <c r="A296" s="40"/>
      <c r="B296" s="41"/>
      <c r="C296" s="215" t="s">
        <v>549</v>
      </c>
      <c r="D296" s="215" t="s">
        <v>143</v>
      </c>
      <c r="E296" s="216" t="s">
        <v>407</v>
      </c>
      <c r="F296" s="217" t="s">
        <v>408</v>
      </c>
      <c r="G296" s="218" t="s">
        <v>285</v>
      </c>
      <c r="H296" s="219">
        <v>477.49700000000001</v>
      </c>
      <c r="I296" s="220"/>
      <c r="J296" s="221">
        <f>ROUND(I296*H296,2)</f>
        <v>0</v>
      </c>
      <c r="K296" s="217" t="s">
        <v>19</v>
      </c>
      <c r="L296" s="46"/>
      <c r="M296" s="222" t="s">
        <v>19</v>
      </c>
      <c r="N296" s="223" t="s">
        <v>46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6" t="s">
        <v>147</v>
      </c>
      <c r="AT296" s="226" t="s">
        <v>143</v>
      </c>
      <c r="AU296" s="226" t="s">
        <v>82</v>
      </c>
      <c r="AY296" s="19" t="s">
        <v>141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147</v>
      </c>
      <c r="BK296" s="227">
        <f>ROUND(I296*H296,2)</f>
        <v>0</v>
      </c>
      <c r="BL296" s="19" t="s">
        <v>147</v>
      </c>
      <c r="BM296" s="226" t="s">
        <v>550</v>
      </c>
    </row>
    <row r="297" s="2" customFormat="1">
      <c r="A297" s="40"/>
      <c r="B297" s="41"/>
      <c r="C297" s="42"/>
      <c r="D297" s="228" t="s">
        <v>149</v>
      </c>
      <c r="E297" s="42"/>
      <c r="F297" s="229" t="s">
        <v>408</v>
      </c>
      <c r="G297" s="42"/>
      <c r="H297" s="42"/>
      <c r="I297" s="230"/>
      <c r="J297" s="42"/>
      <c r="K297" s="42"/>
      <c r="L297" s="46"/>
      <c r="M297" s="231"/>
      <c r="N297" s="232"/>
      <c r="O297" s="87"/>
      <c r="P297" s="87"/>
      <c r="Q297" s="87"/>
      <c r="R297" s="87"/>
      <c r="S297" s="87"/>
      <c r="T297" s="88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149</v>
      </c>
      <c r="AU297" s="19" t="s">
        <v>82</v>
      </c>
    </row>
    <row r="298" s="12" customFormat="1" ht="25.92" customHeight="1">
      <c r="A298" s="12"/>
      <c r="B298" s="199"/>
      <c r="C298" s="200"/>
      <c r="D298" s="201" t="s">
        <v>72</v>
      </c>
      <c r="E298" s="202" t="s">
        <v>551</v>
      </c>
      <c r="F298" s="202" t="s">
        <v>552</v>
      </c>
      <c r="G298" s="200"/>
      <c r="H298" s="200"/>
      <c r="I298" s="203"/>
      <c r="J298" s="204">
        <f>BK298</f>
        <v>0</v>
      </c>
      <c r="K298" s="200"/>
      <c r="L298" s="205"/>
      <c r="M298" s="206"/>
      <c r="N298" s="207"/>
      <c r="O298" s="207"/>
      <c r="P298" s="208">
        <f>P299</f>
        <v>0</v>
      </c>
      <c r="Q298" s="207"/>
      <c r="R298" s="208">
        <f>R299</f>
        <v>0.043481600000000002</v>
      </c>
      <c r="S298" s="207"/>
      <c r="T298" s="209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0" t="s">
        <v>82</v>
      </c>
      <c r="AT298" s="211" t="s">
        <v>72</v>
      </c>
      <c r="AU298" s="211" t="s">
        <v>73</v>
      </c>
      <c r="AY298" s="210" t="s">
        <v>141</v>
      </c>
      <c r="BK298" s="212">
        <f>BK299</f>
        <v>0</v>
      </c>
    </row>
    <row r="299" s="12" customFormat="1" ht="22.8" customHeight="1">
      <c r="A299" s="12"/>
      <c r="B299" s="199"/>
      <c r="C299" s="200"/>
      <c r="D299" s="201" t="s">
        <v>72</v>
      </c>
      <c r="E299" s="213" t="s">
        <v>553</v>
      </c>
      <c r="F299" s="213" t="s">
        <v>554</v>
      </c>
      <c r="G299" s="200"/>
      <c r="H299" s="200"/>
      <c r="I299" s="203"/>
      <c r="J299" s="214">
        <f>BK299</f>
        <v>0</v>
      </c>
      <c r="K299" s="200"/>
      <c r="L299" s="205"/>
      <c r="M299" s="206"/>
      <c r="N299" s="207"/>
      <c r="O299" s="207"/>
      <c r="P299" s="208">
        <f>SUM(P300:P310)</f>
        <v>0</v>
      </c>
      <c r="Q299" s="207"/>
      <c r="R299" s="208">
        <f>SUM(R300:R310)</f>
        <v>0.043481600000000002</v>
      </c>
      <c r="S299" s="207"/>
      <c r="T299" s="209">
        <f>SUM(T300:T310)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0" t="s">
        <v>82</v>
      </c>
      <c r="AT299" s="211" t="s">
        <v>72</v>
      </c>
      <c r="AU299" s="211" t="s">
        <v>80</v>
      </c>
      <c r="AY299" s="210" t="s">
        <v>141</v>
      </c>
      <c r="BK299" s="212">
        <f>SUM(BK300:BK310)</f>
        <v>0</v>
      </c>
    </row>
    <row r="300" s="2" customFormat="1" ht="24.15" customHeight="1">
      <c r="A300" s="40"/>
      <c r="B300" s="41"/>
      <c r="C300" s="215" t="s">
        <v>555</v>
      </c>
      <c r="D300" s="215" t="s">
        <v>143</v>
      </c>
      <c r="E300" s="216" t="s">
        <v>556</v>
      </c>
      <c r="F300" s="217" t="s">
        <v>557</v>
      </c>
      <c r="G300" s="218" t="s">
        <v>171</v>
      </c>
      <c r="H300" s="219">
        <v>41.359999999999999</v>
      </c>
      <c r="I300" s="220"/>
      <c r="J300" s="221">
        <f>ROUND(I300*H300,2)</f>
        <v>0</v>
      </c>
      <c r="K300" s="217" t="s">
        <v>156</v>
      </c>
      <c r="L300" s="46"/>
      <c r="M300" s="222" t="s">
        <v>19</v>
      </c>
      <c r="N300" s="223" t="s">
        <v>46</v>
      </c>
      <c r="O300" s="87"/>
      <c r="P300" s="224">
        <f>O300*H300</f>
        <v>0</v>
      </c>
      <c r="Q300" s="224">
        <v>6.0000000000000002E-05</v>
      </c>
      <c r="R300" s="224">
        <f>Q300*H300</f>
        <v>0.0024816</v>
      </c>
      <c r="S300" s="224">
        <v>0</v>
      </c>
      <c r="T300" s="225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26" t="s">
        <v>255</v>
      </c>
      <c r="AT300" s="226" t="s">
        <v>143</v>
      </c>
      <c r="AU300" s="226" t="s">
        <v>82</v>
      </c>
      <c r="AY300" s="19" t="s">
        <v>141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19" t="s">
        <v>147</v>
      </c>
      <c r="BK300" s="227">
        <f>ROUND(I300*H300,2)</f>
        <v>0</v>
      </c>
      <c r="BL300" s="19" t="s">
        <v>255</v>
      </c>
      <c r="BM300" s="226" t="s">
        <v>558</v>
      </c>
    </row>
    <row r="301" s="2" customFormat="1">
      <c r="A301" s="40"/>
      <c r="B301" s="41"/>
      <c r="C301" s="42"/>
      <c r="D301" s="228" t="s">
        <v>149</v>
      </c>
      <c r="E301" s="42"/>
      <c r="F301" s="229" t="s">
        <v>559</v>
      </c>
      <c r="G301" s="42"/>
      <c r="H301" s="42"/>
      <c r="I301" s="230"/>
      <c r="J301" s="42"/>
      <c r="K301" s="42"/>
      <c r="L301" s="46"/>
      <c r="M301" s="231"/>
      <c r="N301" s="232"/>
      <c r="O301" s="87"/>
      <c r="P301" s="87"/>
      <c r="Q301" s="87"/>
      <c r="R301" s="87"/>
      <c r="S301" s="87"/>
      <c r="T301" s="88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149</v>
      </c>
      <c r="AU301" s="19" t="s">
        <v>82</v>
      </c>
    </row>
    <row r="302" s="2" customFormat="1">
      <c r="A302" s="40"/>
      <c r="B302" s="41"/>
      <c r="C302" s="42"/>
      <c r="D302" s="254" t="s">
        <v>159</v>
      </c>
      <c r="E302" s="42"/>
      <c r="F302" s="255" t="s">
        <v>560</v>
      </c>
      <c r="G302" s="42"/>
      <c r="H302" s="42"/>
      <c r="I302" s="230"/>
      <c r="J302" s="42"/>
      <c r="K302" s="42"/>
      <c r="L302" s="46"/>
      <c r="M302" s="231"/>
      <c r="N302" s="232"/>
      <c r="O302" s="87"/>
      <c r="P302" s="87"/>
      <c r="Q302" s="87"/>
      <c r="R302" s="87"/>
      <c r="S302" s="87"/>
      <c r="T302" s="88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159</v>
      </c>
      <c r="AU302" s="19" t="s">
        <v>82</v>
      </c>
    </row>
    <row r="303" s="14" customFormat="1">
      <c r="A303" s="14"/>
      <c r="B303" s="243"/>
      <c r="C303" s="244"/>
      <c r="D303" s="228" t="s">
        <v>151</v>
      </c>
      <c r="E303" s="245" t="s">
        <v>19</v>
      </c>
      <c r="F303" s="246" t="s">
        <v>527</v>
      </c>
      <c r="G303" s="244"/>
      <c r="H303" s="247">
        <v>41.359999999999999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151</v>
      </c>
      <c r="AU303" s="253" t="s">
        <v>82</v>
      </c>
      <c r="AV303" s="14" t="s">
        <v>82</v>
      </c>
      <c r="AW303" s="14" t="s">
        <v>35</v>
      </c>
      <c r="AX303" s="14" t="s">
        <v>80</v>
      </c>
      <c r="AY303" s="253" t="s">
        <v>141</v>
      </c>
    </row>
    <row r="304" s="2" customFormat="1" ht="24.15" customHeight="1">
      <c r="A304" s="40"/>
      <c r="B304" s="41"/>
      <c r="C304" s="256" t="s">
        <v>561</v>
      </c>
      <c r="D304" s="256" t="s">
        <v>168</v>
      </c>
      <c r="E304" s="257" t="s">
        <v>562</v>
      </c>
      <c r="F304" s="258" t="s">
        <v>563</v>
      </c>
      <c r="G304" s="259" t="s">
        <v>285</v>
      </c>
      <c r="H304" s="260">
        <v>0.041000000000000002</v>
      </c>
      <c r="I304" s="261"/>
      <c r="J304" s="262">
        <f>ROUND(I304*H304,2)</f>
        <v>0</v>
      </c>
      <c r="K304" s="258" t="s">
        <v>156</v>
      </c>
      <c r="L304" s="263"/>
      <c r="M304" s="264" t="s">
        <v>19</v>
      </c>
      <c r="N304" s="265" t="s">
        <v>46</v>
      </c>
      <c r="O304" s="87"/>
      <c r="P304" s="224">
        <f>O304*H304</f>
        <v>0</v>
      </c>
      <c r="Q304" s="224">
        <v>1</v>
      </c>
      <c r="R304" s="224">
        <f>Q304*H304</f>
        <v>0.041000000000000002</v>
      </c>
      <c r="S304" s="224">
        <v>0</v>
      </c>
      <c r="T304" s="225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6" t="s">
        <v>355</v>
      </c>
      <c r="AT304" s="226" t="s">
        <v>168</v>
      </c>
      <c r="AU304" s="226" t="s">
        <v>82</v>
      </c>
      <c r="AY304" s="19" t="s">
        <v>141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9" t="s">
        <v>147</v>
      </c>
      <c r="BK304" s="227">
        <f>ROUND(I304*H304,2)</f>
        <v>0</v>
      </c>
      <c r="BL304" s="19" t="s">
        <v>255</v>
      </c>
      <c r="BM304" s="226" t="s">
        <v>564</v>
      </c>
    </row>
    <row r="305" s="2" customFormat="1">
      <c r="A305" s="40"/>
      <c r="B305" s="41"/>
      <c r="C305" s="42"/>
      <c r="D305" s="228" t="s">
        <v>149</v>
      </c>
      <c r="E305" s="42"/>
      <c r="F305" s="229" t="s">
        <v>563</v>
      </c>
      <c r="G305" s="42"/>
      <c r="H305" s="42"/>
      <c r="I305" s="230"/>
      <c r="J305" s="42"/>
      <c r="K305" s="42"/>
      <c r="L305" s="46"/>
      <c r="M305" s="231"/>
      <c r="N305" s="232"/>
      <c r="O305" s="87"/>
      <c r="P305" s="87"/>
      <c r="Q305" s="87"/>
      <c r="R305" s="87"/>
      <c r="S305" s="87"/>
      <c r="T305" s="88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149</v>
      </c>
      <c r="AU305" s="19" t="s">
        <v>82</v>
      </c>
    </row>
    <row r="306" s="2" customFormat="1">
      <c r="A306" s="40"/>
      <c r="B306" s="41"/>
      <c r="C306" s="42"/>
      <c r="D306" s="228" t="s">
        <v>227</v>
      </c>
      <c r="E306" s="42"/>
      <c r="F306" s="277" t="s">
        <v>565</v>
      </c>
      <c r="G306" s="42"/>
      <c r="H306" s="42"/>
      <c r="I306" s="230"/>
      <c r="J306" s="42"/>
      <c r="K306" s="42"/>
      <c r="L306" s="46"/>
      <c r="M306" s="231"/>
      <c r="N306" s="232"/>
      <c r="O306" s="87"/>
      <c r="P306" s="87"/>
      <c r="Q306" s="87"/>
      <c r="R306" s="87"/>
      <c r="S306" s="87"/>
      <c r="T306" s="88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227</v>
      </c>
      <c r="AU306" s="19" t="s">
        <v>82</v>
      </c>
    </row>
    <row r="307" s="14" customFormat="1">
      <c r="A307" s="14"/>
      <c r="B307" s="243"/>
      <c r="C307" s="244"/>
      <c r="D307" s="228" t="s">
        <v>151</v>
      </c>
      <c r="E307" s="245" t="s">
        <v>19</v>
      </c>
      <c r="F307" s="246" t="s">
        <v>566</v>
      </c>
      <c r="G307" s="244"/>
      <c r="H307" s="247">
        <v>0.041000000000000002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3" t="s">
        <v>151</v>
      </c>
      <c r="AU307" s="253" t="s">
        <v>82</v>
      </c>
      <c r="AV307" s="14" t="s">
        <v>82</v>
      </c>
      <c r="AW307" s="14" t="s">
        <v>35</v>
      </c>
      <c r="AX307" s="14" t="s">
        <v>80</v>
      </c>
      <c r="AY307" s="253" t="s">
        <v>141</v>
      </c>
    </row>
    <row r="308" s="2" customFormat="1" ht="24.15" customHeight="1">
      <c r="A308" s="40"/>
      <c r="B308" s="41"/>
      <c r="C308" s="215" t="s">
        <v>567</v>
      </c>
      <c r="D308" s="215" t="s">
        <v>143</v>
      </c>
      <c r="E308" s="216" t="s">
        <v>568</v>
      </c>
      <c r="F308" s="217" t="s">
        <v>569</v>
      </c>
      <c r="G308" s="218" t="s">
        <v>285</v>
      </c>
      <c r="H308" s="219">
        <v>0.042999999999999997</v>
      </c>
      <c r="I308" s="220"/>
      <c r="J308" s="221">
        <f>ROUND(I308*H308,2)</f>
        <v>0</v>
      </c>
      <c r="K308" s="217" t="s">
        <v>156</v>
      </c>
      <c r="L308" s="46"/>
      <c r="M308" s="222" t="s">
        <v>19</v>
      </c>
      <c r="N308" s="223" t="s">
        <v>46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6" t="s">
        <v>255</v>
      </c>
      <c r="AT308" s="226" t="s">
        <v>143</v>
      </c>
      <c r="AU308" s="226" t="s">
        <v>82</v>
      </c>
      <c r="AY308" s="19" t="s">
        <v>141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147</v>
      </c>
      <c r="BK308" s="227">
        <f>ROUND(I308*H308,2)</f>
        <v>0</v>
      </c>
      <c r="BL308" s="19" t="s">
        <v>255</v>
      </c>
      <c r="BM308" s="226" t="s">
        <v>570</v>
      </c>
    </row>
    <row r="309" s="2" customFormat="1">
      <c r="A309" s="40"/>
      <c r="B309" s="41"/>
      <c r="C309" s="42"/>
      <c r="D309" s="228" t="s">
        <v>149</v>
      </c>
      <c r="E309" s="42"/>
      <c r="F309" s="229" t="s">
        <v>571</v>
      </c>
      <c r="G309" s="42"/>
      <c r="H309" s="42"/>
      <c r="I309" s="230"/>
      <c r="J309" s="42"/>
      <c r="K309" s="42"/>
      <c r="L309" s="46"/>
      <c r="M309" s="231"/>
      <c r="N309" s="232"/>
      <c r="O309" s="87"/>
      <c r="P309" s="87"/>
      <c r="Q309" s="87"/>
      <c r="R309" s="87"/>
      <c r="S309" s="87"/>
      <c r="T309" s="88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149</v>
      </c>
      <c r="AU309" s="19" t="s">
        <v>82</v>
      </c>
    </row>
    <row r="310" s="2" customFormat="1">
      <c r="A310" s="40"/>
      <c r="B310" s="41"/>
      <c r="C310" s="42"/>
      <c r="D310" s="254" t="s">
        <v>159</v>
      </c>
      <c r="E310" s="42"/>
      <c r="F310" s="255" t="s">
        <v>572</v>
      </c>
      <c r="G310" s="42"/>
      <c r="H310" s="42"/>
      <c r="I310" s="230"/>
      <c r="J310" s="42"/>
      <c r="K310" s="42"/>
      <c r="L310" s="46"/>
      <c r="M310" s="231"/>
      <c r="N310" s="232"/>
      <c r="O310" s="87"/>
      <c r="P310" s="87"/>
      <c r="Q310" s="87"/>
      <c r="R310" s="87"/>
      <c r="S310" s="87"/>
      <c r="T310" s="88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159</v>
      </c>
      <c r="AU310" s="19" t="s">
        <v>82</v>
      </c>
    </row>
    <row r="311" s="12" customFormat="1" ht="25.92" customHeight="1">
      <c r="A311" s="12"/>
      <c r="B311" s="199"/>
      <c r="C311" s="200"/>
      <c r="D311" s="201" t="s">
        <v>72</v>
      </c>
      <c r="E311" s="202" t="s">
        <v>410</v>
      </c>
      <c r="F311" s="202" t="s">
        <v>411</v>
      </c>
      <c r="G311" s="200"/>
      <c r="H311" s="200"/>
      <c r="I311" s="203"/>
      <c r="J311" s="204">
        <f>BK311</f>
        <v>0</v>
      </c>
      <c r="K311" s="200"/>
      <c r="L311" s="205"/>
      <c r="M311" s="206"/>
      <c r="N311" s="207"/>
      <c r="O311" s="207"/>
      <c r="P311" s="208">
        <f>SUM(P312:P313)</f>
        <v>0</v>
      </c>
      <c r="Q311" s="207"/>
      <c r="R311" s="208">
        <f>SUM(R312:R313)</f>
        <v>0</v>
      </c>
      <c r="S311" s="207"/>
      <c r="T311" s="209">
        <f>SUM(T312:T313)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0" t="s">
        <v>147</v>
      </c>
      <c r="AT311" s="211" t="s">
        <v>72</v>
      </c>
      <c r="AU311" s="211" t="s">
        <v>73</v>
      </c>
      <c r="AY311" s="210" t="s">
        <v>141</v>
      </c>
      <c r="BK311" s="212">
        <f>SUM(BK312:BK313)</f>
        <v>0</v>
      </c>
    </row>
    <row r="312" s="2" customFormat="1" ht="33" customHeight="1">
      <c r="A312" s="40"/>
      <c r="B312" s="41"/>
      <c r="C312" s="215" t="s">
        <v>573</v>
      </c>
      <c r="D312" s="215" t="s">
        <v>143</v>
      </c>
      <c r="E312" s="216" t="s">
        <v>413</v>
      </c>
      <c r="F312" s="217" t="s">
        <v>414</v>
      </c>
      <c r="G312" s="218" t="s">
        <v>415</v>
      </c>
      <c r="H312" s="219">
        <v>1</v>
      </c>
      <c r="I312" s="220"/>
      <c r="J312" s="221">
        <f>ROUND(I312*H312,2)</f>
        <v>0</v>
      </c>
      <c r="K312" s="217" t="s">
        <v>19</v>
      </c>
      <c r="L312" s="46"/>
      <c r="M312" s="222" t="s">
        <v>19</v>
      </c>
      <c r="N312" s="223" t="s">
        <v>46</v>
      </c>
      <c r="O312" s="87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6" t="s">
        <v>147</v>
      </c>
      <c r="AT312" s="226" t="s">
        <v>143</v>
      </c>
      <c r="AU312" s="226" t="s">
        <v>80</v>
      </c>
      <c r="AY312" s="19" t="s">
        <v>141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9" t="s">
        <v>147</v>
      </c>
      <c r="BK312" s="227">
        <f>ROUND(I312*H312,2)</f>
        <v>0</v>
      </c>
      <c r="BL312" s="19" t="s">
        <v>147</v>
      </c>
      <c r="BM312" s="226" t="s">
        <v>574</v>
      </c>
    </row>
    <row r="313" s="2" customFormat="1">
      <c r="A313" s="40"/>
      <c r="B313" s="41"/>
      <c r="C313" s="42"/>
      <c r="D313" s="228" t="s">
        <v>149</v>
      </c>
      <c r="E313" s="42"/>
      <c r="F313" s="229" t="s">
        <v>414</v>
      </c>
      <c r="G313" s="42"/>
      <c r="H313" s="42"/>
      <c r="I313" s="230"/>
      <c r="J313" s="42"/>
      <c r="K313" s="42"/>
      <c r="L313" s="46"/>
      <c r="M313" s="278"/>
      <c r="N313" s="279"/>
      <c r="O313" s="280"/>
      <c r="P313" s="280"/>
      <c r="Q313" s="280"/>
      <c r="R313" s="280"/>
      <c r="S313" s="280"/>
      <c r="T313" s="281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149</v>
      </c>
      <c r="AU313" s="19" t="s">
        <v>80</v>
      </c>
    </row>
    <row r="314" s="2" customFormat="1" ht="6.96" customHeight="1">
      <c r="A314" s="40"/>
      <c r="B314" s="62"/>
      <c r="C314" s="63"/>
      <c r="D314" s="63"/>
      <c r="E314" s="63"/>
      <c r="F314" s="63"/>
      <c r="G314" s="63"/>
      <c r="H314" s="63"/>
      <c r="I314" s="63"/>
      <c r="J314" s="63"/>
      <c r="K314" s="63"/>
      <c r="L314" s="46"/>
      <c r="M314" s="40"/>
      <c r="O314" s="40"/>
      <c r="P314" s="40"/>
      <c r="Q314" s="40"/>
      <c r="R314" s="40"/>
      <c r="S314" s="40"/>
      <c r="T314" s="40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</row>
  </sheetData>
  <sheetProtection sheet="1" autoFilter="0" formatColumns="0" formatRows="0" objects="1" scenarios="1" spinCount="100000" saltValue="zhKAX0CFbO9k2EsgRgG+7nHOlX+Tjwb4+h3OILN7iCyZ11Rc+52/R39T8XS0MMvRmIyWYuWBGaC2M/kXaUlMiw==" hashValue="1+aUfSYwZn3xPkTp+13JIcYIy16EwfeH51pSse5GxLH1K0fxJwkfP/1+JRTSYgCM+RNwK3PRW/ATsnppdqIWAw==" algorithmName="SHA-512" password="CC35"/>
  <autoFilter ref="C96:K31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2" r:id="rId1" display="https://podminky.urs.cz/item/CS_URS_2025_02/111151103"/>
    <hyperlink ref="F107" r:id="rId2" display="https://podminky.urs.cz/item/CS_URS_2025_02/111301111"/>
    <hyperlink ref="F112" r:id="rId3" display="https://podminky.urs.cz/item/CS_URS_2025_02/139951113"/>
    <hyperlink ref="F123" r:id="rId4" display="https://podminky.urs.cz/item/CS_URS_2025_02/114203103"/>
    <hyperlink ref="F133" r:id="rId5" display="https://podminky.urs.cz/item/CS_URS_2025_02/114203202"/>
    <hyperlink ref="F136" r:id="rId6" display="https://podminky.urs.cz/item/CS_URS_2025_02/114253301"/>
    <hyperlink ref="F139" r:id="rId7" display="https://podminky.urs.cz/item/CS_URS_2025_02/124253100"/>
    <hyperlink ref="F144" r:id="rId8" display="https://podminky.urs.cz/item/CS_URS_2025_02/129253101"/>
    <hyperlink ref="F160" r:id="rId9" display="https://podminky.urs.cz/item/CS_URS_2025_02/162351103"/>
    <hyperlink ref="F166" r:id="rId10" display="https://podminky.urs.cz/item/CS_URS_2025_02/167151101"/>
    <hyperlink ref="F171" r:id="rId11" display="https://podminky.urs.cz/item/CS_URS_2025_02/174151102"/>
    <hyperlink ref="F176" r:id="rId12" display="https://podminky.urs.cz/item/CS_URS_2025_02/181411121"/>
    <hyperlink ref="F182" r:id="rId13" display="https://podminky.urs.cz/item/CS_URS_2025_02/181951111"/>
    <hyperlink ref="F188" r:id="rId14" display="https://podminky.urs.cz/item/CS_URS_2025_02/224311114"/>
    <hyperlink ref="F193" r:id="rId15" display="https://podminky.urs.cz/item/CS_URS_2025_02/321212845"/>
    <hyperlink ref="F202" r:id="rId16" display="https://podminky.urs.cz/item/CS_URS_2025_02/321213234"/>
    <hyperlink ref="F211" r:id="rId17" display="https://podminky.urs.cz/item/CS_URS_2025_02/321213345"/>
    <hyperlink ref="F216" r:id="rId18" display="https://podminky.urs.cz/item/CS_URS_2025_02/321311116"/>
    <hyperlink ref="F220" r:id="rId19" display="https://podminky.urs.cz/item/CS_URS_2025_02/321366112"/>
    <hyperlink ref="F225" r:id="rId20" display="https://podminky.urs.cz/item/CS_URS_2025_02/451317112"/>
    <hyperlink ref="F234" r:id="rId21" display="https://podminky.urs.cz/item/CS_URS_2025_02/451317113"/>
    <hyperlink ref="F239" r:id="rId22" display="https://podminky.urs.cz/item/CS_URS_2025_02/463211143"/>
    <hyperlink ref="F245" r:id="rId23" display="https://podminky.urs.cz/item/CS_URS_2025_02/465513327"/>
    <hyperlink ref="F255" r:id="rId24" display="https://podminky.urs.cz/item/CS_URS_2025_02/628195001"/>
    <hyperlink ref="F258" r:id="rId25" display="https://podminky.urs.cz/item/CS_URS_2025_02/628613611"/>
    <hyperlink ref="F263" r:id="rId26" display="https://podminky.urs.cz/item/CS_URS_2025_02/628635552"/>
    <hyperlink ref="F272" r:id="rId27" display="https://podminky.urs.cz/item/CS_URS_2025_02/985131111"/>
    <hyperlink ref="F277" r:id="rId28" display="https://podminky.urs.cz/item/CS_URS_2025_02/985331212"/>
    <hyperlink ref="F295" r:id="rId29" display="https://podminky.urs.cz/item/CS_URS_2025_02/998332011"/>
    <hyperlink ref="F302" r:id="rId30" display="https://podminky.urs.cz/item/CS_URS_2025_02/767995113"/>
    <hyperlink ref="F310" r:id="rId31" display="https://podminky.urs.cz/item/CS_URS_2025_02/99876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104</v>
      </c>
      <c r="L4" s="22"/>
      <c r="M4" s="144" t="s">
        <v>10</v>
      </c>
      <c r="AT4" s="19" t="s">
        <v>35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Raná, Vojtěchov, Mrákotínský potok, odstranění povodňových škod</v>
      </c>
      <c r="F7" s="145"/>
      <c r="G7" s="145"/>
      <c r="H7" s="145"/>
      <c r="L7" s="22"/>
    </row>
    <row r="8" s="1" customFormat="1" ht="12" customHeight="1">
      <c r="B8" s="22"/>
      <c r="D8" s="145" t="s">
        <v>105</v>
      </c>
      <c r="L8" s="22"/>
    </row>
    <row r="9" s="2" customFormat="1" ht="23.25" customHeight="1">
      <c r="A9" s="40"/>
      <c r="B9" s="46"/>
      <c r="C9" s="40"/>
      <c r="D9" s="40"/>
      <c r="E9" s="146" t="s">
        <v>106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575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19.1.2026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27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28</v>
      </c>
      <c r="F17" s="40"/>
      <c r="G17" s="40"/>
      <c r="H17" s="40"/>
      <c r="I17" s="145" t="s">
        <v>29</v>
      </c>
      <c r="J17" s="136" t="s">
        <v>30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29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33</v>
      </c>
      <c r="E22" s="40"/>
      <c r="F22" s="40"/>
      <c r="G22" s="40"/>
      <c r="H22" s="40"/>
      <c r="I22" s="145" t="s">
        <v>26</v>
      </c>
      <c r="J22" s="136" t="s">
        <v>109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110</v>
      </c>
      <c r="F23" s="40"/>
      <c r="G23" s="40"/>
      <c r="H23" s="40"/>
      <c r="I23" s="145" t="s">
        <v>29</v>
      </c>
      <c r="J23" s="136" t="s">
        <v>111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112</v>
      </c>
      <c r="F26" s="40"/>
      <c r="G26" s="40"/>
      <c r="H26" s="40"/>
      <c r="I26" s="145" t="s">
        <v>29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ROUND(J87,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ROUND((SUM(BE87:BE173)),  2)</f>
        <v>0</v>
      </c>
      <c r="G35" s="40"/>
      <c r="H35" s="40"/>
      <c r="I35" s="160">
        <v>0.20999999999999999</v>
      </c>
      <c r="J35" s="159">
        <f>ROUND(((SUM(BE87:BE173))*I35),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45</v>
      </c>
      <c r="F36" s="159">
        <f>ROUND((SUM(BF87:BF173)),  2)</f>
        <v>0</v>
      </c>
      <c r="G36" s="40"/>
      <c r="H36" s="40"/>
      <c r="I36" s="160">
        <v>0.12</v>
      </c>
      <c r="J36" s="159">
        <f>ROUND(((SUM(BF87:BF173))*I36),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43</v>
      </c>
      <c r="E37" s="145" t="s">
        <v>46</v>
      </c>
      <c r="F37" s="159">
        <f>ROUND((SUM(BG87:BG173)),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ROUND((SUM(BH87:BH173)),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ROUND((SUM(BI87:BI173)),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Raná, Vojtěchov, Mrákotínský potok, odstranění povodňových škod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23.25" customHeight="1">
      <c r="A52" s="40"/>
      <c r="B52" s="41"/>
      <c r="C52" s="42"/>
      <c r="D52" s="42"/>
      <c r="E52" s="172" t="s">
        <v>106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03 - Vedlejší a ostatní náklady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Pardubický kraj</v>
      </c>
      <c r="G56" s="42"/>
      <c r="H56" s="42"/>
      <c r="I56" s="34" t="s">
        <v>23</v>
      </c>
      <c r="J56" s="75" t="str">
        <f>IF(J14="","",J14)</f>
        <v>19.1.2026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Labe, státní podnik</v>
      </c>
      <c r="G58" s="42"/>
      <c r="H58" s="42"/>
      <c r="I58" s="34" t="s">
        <v>33</v>
      </c>
      <c r="J58" s="38" t="str">
        <f>E23</f>
        <v>STATING s.r.o.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Aleš Hejtman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114</v>
      </c>
      <c r="D61" s="174"/>
      <c r="E61" s="174"/>
      <c r="F61" s="174"/>
      <c r="G61" s="174"/>
      <c r="H61" s="174"/>
      <c r="I61" s="174"/>
      <c r="J61" s="175" t="s">
        <v>115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5">
        <f>J87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7"/>
      <c r="C64" s="178"/>
      <c r="D64" s="179" t="s">
        <v>576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577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126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72" t="str">
        <f>E7</f>
        <v>Raná, Vojtěchov, Mrákotínský potok, odstranění povodňových škod</v>
      </c>
      <c r="F75" s="34"/>
      <c r="G75" s="34"/>
      <c r="H75" s="34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1" customFormat="1" ht="12" customHeight="1">
      <c r="B76" s="23"/>
      <c r="C76" s="34" t="s">
        <v>105</v>
      </c>
      <c r="D76" s="24"/>
      <c r="E76" s="24"/>
      <c r="F76" s="24"/>
      <c r="G76" s="24"/>
      <c r="H76" s="24"/>
      <c r="I76" s="24"/>
      <c r="J76" s="24"/>
      <c r="K76" s="24"/>
      <c r="L76" s="22"/>
    </row>
    <row r="77" s="2" customFormat="1" ht="23.25" customHeight="1">
      <c r="A77" s="40"/>
      <c r="B77" s="41"/>
      <c r="C77" s="42"/>
      <c r="D77" s="42"/>
      <c r="E77" s="172" t="s">
        <v>106</v>
      </c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107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2" t="str">
        <f>E11</f>
        <v>03 - Vedlejší a ostatní náklady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F14</f>
        <v>Pardubický kraj</v>
      </c>
      <c r="G81" s="42"/>
      <c r="H81" s="42"/>
      <c r="I81" s="34" t="s">
        <v>23</v>
      </c>
      <c r="J81" s="75" t="str">
        <f>IF(J14="","",J14)</f>
        <v>19.1.2026</v>
      </c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E17</f>
        <v>Povodí Labe, státní podnik</v>
      </c>
      <c r="G83" s="42"/>
      <c r="H83" s="42"/>
      <c r="I83" s="34" t="s">
        <v>33</v>
      </c>
      <c r="J83" s="38" t="str">
        <f>E23</f>
        <v>STATING s.r.o.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31</v>
      </c>
      <c r="D84" s="42"/>
      <c r="E84" s="42"/>
      <c r="F84" s="29" t="str">
        <f>IF(E20="","",E20)</f>
        <v>Vyplň údaj</v>
      </c>
      <c r="G84" s="42"/>
      <c r="H84" s="42"/>
      <c r="I84" s="34" t="s">
        <v>36</v>
      </c>
      <c r="J84" s="38" t="str">
        <f>E26</f>
        <v>Aleš Hejtman</v>
      </c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88"/>
      <c r="B86" s="189"/>
      <c r="C86" s="190" t="s">
        <v>127</v>
      </c>
      <c r="D86" s="191" t="s">
        <v>58</v>
      </c>
      <c r="E86" s="191" t="s">
        <v>54</v>
      </c>
      <c r="F86" s="191" t="s">
        <v>55</v>
      </c>
      <c r="G86" s="191" t="s">
        <v>128</v>
      </c>
      <c r="H86" s="191" t="s">
        <v>129</v>
      </c>
      <c r="I86" s="191" t="s">
        <v>130</v>
      </c>
      <c r="J86" s="191" t="s">
        <v>115</v>
      </c>
      <c r="K86" s="192" t="s">
        <v>131</v>
      </c>
      <c r="L86" s="193"/>
      <c r="M86" s="95" t="s">
        <v>19</v>
      </c>
      <c r="N86" s="96" t="s">
        <v>43</v>
      </c>
      <c r="O86" s="96" t="s">
        <v>132</v>
      </c>
      <c r="P86" s="96" t="s">
        <v>133</v>
      </c>
      <c r="Q86" s="96" t="s">
        <v>134</v>
      </c>
      <c r="R86" s="96" t="s">
        <v>135</v>
      </c>
      <c r="S86" s="96" t="s">
        <v>136</v>
      </c>
      <c r="T86" s="97" t="s">
        <v>137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0"/>
      <c r="B87" s="41"/>
      <c r="C87" s="102" t="s">
        <v>138</v>
      </c>
      <c r="D87" s="42"/>
      <c r="E87" s="42"/>
      <c r="F87" s="42"/>
      <c r="G87" s="42"/>
      <c r="H87" s="42"/>
      <c r="I87" s="42"/>
      <c r="J87" s="194">
        <f>BK87</f>
        <v>0</v>
      </c>
      <c r="K87" s="42"/>
      <c r="L87" s="46"/>
      <c r="M87" s="98"/>
      <c r="N87" s="195"/>
      <c r="O87" s="99"/>
      <c r="P87" s="196">
        <f>P88</f>
        <v>0</v>
      </c>
      <c r="Q87" s="99"/>
      <c r="R87" s="196">
        <f>R88</f>
        <v>0.0094000000000000004</v>
      </c>
      <c r="S87" s="99"/>
      <c r="T87" s="197">
        <f>T88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72</v>
      </c>
      <c r="AU87" s="19" t="s">
        <v>116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72</v>
      </c>
      <c r="E88" s="202" t="s">
        <v>578</v>
      </c>
      <c r="F88" s="202" t="s">
        <v>579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0.0094000000000000004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147</v>
      </c>
      <c r="AT88" s="211" t="s">
        <v>72</v>
      </c>
      <c r="AU88" s="211" t="s">
        <v>73</v>
      </c>
      <c r="AY88" s="210" t="s">
        <v>141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72</v>
      </c>
      <c r="E89" s="213" t="s">
        <v>580</v>
      </c>
      <c r="F89" s="213" t="s">
        <v>411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SUM(P90:P173)</f>
        <v>0</v>
      </c>
      <c r="Q89" s="207"/>
      <c r="R89" s="208">
        <f>SUM(R90:R173)</f>
        <v>0.0094000000000000004</v>
      </c>
      <c r="S89" s="207"/>
      <c r="T89" s="209">
        <f>SUM(T90:T173)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147</v>
      </c>
      <c r="AT89" s="211" t="s">
        <v>72</v>
      </c>
      <c r="AU89" s="211" t="s">
        <v>80</v>
      </c>
      <c r="AY89" s="210" t="s">
        <v>141</v>
      </c>
      <c r="BK89" s="212">
        <f>SUM(BK90:BK173)</f>
        <v>0</v>
      </c>
    </row>
    <row r="90" s="2" customFormat="1" ht="16.5" customHeight="1">
      <c r="A90" s="40"/>
      <c r="B90" s="41"/>
      <c r="C90" s="215" t="s">
        <v>80</v>
      </c>
      <c r="D90" s="215" t="s">
        <v>143</v>
      </c>
      <c r="E90" s="216" t="s">
        <v>581</v>
      </c>
      <c r="F90" s="217" t="s">
        <v>582</v>
      </c>
      <c r="G90" s="218" t="s">
        <v>583</v>
      </c>
      <c r="H90" s="219">
        <v>1</v>
      </c>
      <c r="I90" s="220"/>
      <c r="J90" s="221">
        <f>ROUND(I90*H90,2)</f>
        <v>0</v>
      </c>
      <c r="K90" s="217" t="s">
        <v>19</v>
      </c>
      <c r="L90" s="46"/>
      <c r="M90" s="222" t="s">
        <v>19</v>
      </c>
      <c r="N90" s="223" t="s">
        <v>46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584</v>
      </c>
      <c r="AT90" s="226" t="s">
        <v>143</v>
      </c>
      <c r="AU90" s="226" t="s">
        <v>82</v>
      </c>
      <c r="AY90" s="19" t="s">
        <v>141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147</v>
      </c>
      <c r="BK90" s="227">
        <f>ROUND(I90*H90,2)</f>
        <v>0</v>
      </c>
      <c r="BL90" s="19" t="s">
        <v>584</v>
      </c>
      <c r="BM90" s="226" t="s">
        <v>585</v>
      </c>
    </row>
    <row r="91" s="2" customFormat="1">
      <c r="A91" s="40"/>
      <c r="B91" s="41"/>
      <c r="C91" s="42"/>
      <c r="D91" s="228" t="s">
        <v>149</v>
      </c>
      <c r="E91" s="42"/>
      <c r="F91" s="229" t="s">
        <v>586</v>
      </c>
      <c r="G91" s="42"/>
      <c r="H91" s="42"/>
      <c r="I91" s="230"/>
      <c r="J91" s="42"/>
      <c r="K91" s="42"/>
      <c r="L91" s="46"/>
      <c r="M91" s="231"/>
      <c r="N91" s="232"/>
      <c r="O91" s="87"/>
      <c r="P91" s="87"/>
      <c r="Q91" s="87"/>
      <c r="R91" s="87"/>
      <c r="S91" s="87"/>
      <c r="T91" s="88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149</v>
      </c>
      <c r="AU91" s="19" t="s">
        <v>82</v>
      </c>
    </row>
    <row r="92" s="13" customFormat="1">
      <c r="A92" s="13"/>
      <c r="B92" s="233"/>
      <c r="C92" s="234"/>
      <c r="D92" s="228" t="s">
        <v>151</v>
      </c>
      <c r="E92" s="235" t="s">
        <v>19</v>
      </c>
      <c r="F92" s="236" t="s">
        <v>587</v>
      </c>
      <c r="G92" s="234"/>
      <c r="H92" s="235" t="s">
        <v>19</v>
      </c>
      <c r="I92" s="237"/>
      <c r="J92" s="234"/>
      <c r="K92" s="234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151</v>
      </c>
      <c r="AU92" s="242" t="s">
        <v>82</v>
      </c>
      <c r="AV92" s="13" t="s">
        <v>80</v>
      </c>
      <c r="AW92" s="13" t="s">
        <v>35</v>
      </c>
      <c r="AX92" s="13" t="s">
        <v>73</v>
      </c>
      <c r="AY92" s="242" t="s">
        <v>141</v>
      </c>
    </row>
    <row r="93" s="13" customFormat="1">
      <c r="A93" s="13"/>
      <c r="B93" s="233"/>
      <c r="C93" s="234"/>
      <c r="D93" s="228" t="s">
        <v>151</v>
      </c>
      <c r="E93" s="235" t="s">
        <v>19</v>
      </c>
      <c r="F93" s="236" t="s">
        <v>588</v>
      </c>
      <c r="G93" s="234"/>
      <c r="H93" s="235" t="s">
        <v>19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151</v>
      </c>
      <c r="AU93" s="242" t="s">
        <v>82</v>
      </c>
      <c r="AV93" s="13" t="s">
        <v>80</v>
      </c>
      <c r="AW93" s="13" t="s">
        <v>35</v>
      </c>
      <c r="AX93" s="13" t="s">
        <v>73</v>
      </c>
      <c r="AY93" s="242" t="s">
        <v>141</v>
      </c>
    </row>
    <row r="94" s="13" customFormat="1">
      <c r="A94" s="13"/>
      <c r="B94" s="233"/>
      <c r="C94" s="234"/>
      <c r="D94" s="228" t="s">
        <v>151</v>
      </c>
      <c r="E94" s="235" t="s">
        <v>19</v>
      </c>
      <c r="F94" s="236" t="s">
        <v>589</v>
      </c>
      <c r="G94" s="234"/>
      <c r="H94" s="235" t="s">
        <v>19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151</v>
      </c>
      <c r="AU94" s="242" t="s">
        <v>82</v>
      </c>
      <c r="AV94" s="13" t="s">
        <v>80</v>
      </c>
      <c r="AW94" s="13" t="s">
        <v>35</v>
      </c>
      <c r="AX94" s="13" t="s">
        <v>73</v>
      </c>
      <c r="AY94" s="242" t="s">
        <v>141</v>
      </c>
    </row>
    <row r="95" s="13" customFormat="1">
      <c r="A95" s="13"/>
      <c r="B95" s="233"/>
      <c r="C95" s="234"/>
      <c r="D95" s="228" t="s">
        <v>151</v>
      </c>
      <c r="E95" s="235" t="s">
        <v>19</v>
      </c>
      <c r="F95" s="236" t="s">
        <v>590</v>
      </c>
      <c r="G95" s="234"/>
      <c r="H95" s="235" t="s">
        <v>19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151</v>
      </c>
      <c r="AU95" s="242" t="s">
        <v>82</v>
      </c>
      <c r="AV95" s="13" t="s">
        <v>80</v>
      </c>
      <c r="AW95" s="13" t="s">
        <v>35</v>
      </c>
      <c r="AX95" s="13" t="s">
        <v>73</v>
      </c>
      <c r="AY95" s="242" t="s">
        <v>141</v>
      </c>
    </row>
    <row r="96" s="13" customFormat="1">
      <c r="A96" s="13"/>
      <c r="B96" s="233"/>
      <c r="C96" s="234"/>
      <c r="D96" s="228" t="s">
        <v>151</v>
      </c>
      <c r="E96" s="235" t="s">
        <v>19</v>
      </c>
      <c r="F96" s="236" t="s">
        <v>591</v>
      </c>
      <c r="G96" s="234"/>
      <c r="H96" s="235" t="s">
        <v>19</v>
      </c>
      <c r="I96" s="237"/>
      <c r="J96" s="234"/>
      <c r="K96" s="234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151</v>
      </c>
      <c r="AU96" s="242" t="s">
        <v>82</v>
      </c>
      <c r="AV96" s="13" t="s">
        <v>80</v>
      </c>
      <c r="AW96" s="13" t="s">
        <v>35</v>
      </c>
      <c r="AX96" s="13" t="s">
        <v>73</v>
      </c>
      <c r="AY96" s="242" t="s">
        <v>141</v>
      </c>
    </row>
    <row r="97" s="13" customFormat="1">
      <c r="A97" s="13"/>
      <c r="B97" s="233"/>
      <c r="C97" s="234"/>
      <c r="D97" s="228" t="s">
        <v>151</v>
      </c>
      <c r="E97" s="235" t="s">
        <v>19</v>
      </c>
      <c r="F97" s="236" t="s">
        <v>592</v>
      </c>
      <c r="G97" s="234"/>
      <c r="H97" s="235" t="s">
        <v>19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151</v>
      </c>
      <c r="AU97" s="242" t="s">
        <v>82</v>
      </c>
      <c r="AV97" s="13" t="s">
        <v>80</v>
      </c>
      <c r="AW97" s="13" t="s">
        <v>35</v>
      </c>
      <c r="AX97" s="13" t="s">
        <v>73</v>
      </c>
      <c r="AY97" s="242" t="s">
        <v>141</v>
      </c>
    </row>
    <row r="98" s="13" customFormat="1">
      <c r="A98" s="13"/>
      <c r="B98" s="233"/>
      <c r="C98" s="234"/>
      <c r="D98" s="228" t="s">
        <v>151</v>
      </c>
      <c r="E98" s="235" t="s">
        <v>19</v>
      </c>
      <c r="F98" s="236" t="s">
        <v>593</v>
      </c>
      <c r="G98" s="234"/>
      <c r="H98" s="235" t="s">
        <v>19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151</v>
      </c>
      <c r="AU98" s="242" t="s">
        <v>82</v>
      </c>
      <c r="AV98" s="13" t="s">
        <v>80</v>
      </c>
      <c r="AW98" s="13" t="s">
        <v>35</v>
      </c>
      <c r="AX98" s="13" t="s">
        <v>73</v>
      </c>
      <c r="AY98" s="242" t="s">
        <v>141</v>
      </c>
    </row>
    <row r="99" s="13" customFormat="1">
      <c r="A99" s="13"/>
      <c r="B99" s="233"/>
      <c r="C99" s="234"/>
      <c r="D99" s="228" t="s">
        <v>151</v>
      </c>
      <c r="E99" s="235" t="s">
        <v>19</v>
      </c>
      <c r="F99" s="236" t="s">
        <v>594</v>
      </c>
      <c r="G99" s="234"/>
      <c r="H99" s="235" t="s">
        <v>19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151</v>
      </c>
      <c r="AU99" s="242" t="s">
        <v>82</v>
      </c>
      <c r="AV99" s="13" t="s">
        <v>80</v>
      </c>
      <c r="AW99" s="13" t="s">
        <v>35</v>
      </c>
      <c r="AX99" s="13" t="s">
        <v>73</v>
      </c>
      <c r="AY99" s="242" t="s">
        <v>141</v>
      </c>
    </row>
    <row r="100" s="13" customFormat="1">
      <c r="A100" s="13"/>
      <c r="B100" s="233"/>
      <c r="C100" s="234"/>
      <c r="D100" s="228" t="s">
        <v>151</v>
      </c>
      <c r="E100" s="235" t="s">
        <v>19</v>
      </c>
      <c r="F100" s="236" t="s">
        <v>595</v>
      </c>
      <c r="G100" s="234"/>
      <c r="H100" s="235" t="s">
        <v>19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151</v>
      </c>
      <c r="AU100" s="242" t="s">
        <v>82</v>
      </c>
      <c r="AV100" s="13" t="s">
        <v>80</v>
      </c>
      <c r="AW100" s="13" t="s">
        <v>35</v>
      </c>
      <c r="AX100" s="13" t="s">
        <v>73</v>
      </c>
      <c r="AY100" s="242" t="s">
        <v>141</v>
      </c>
    </row>
    <row r="101" s="13" customFormat="1">
      <c r="A101" s="13"/>
      <c r="B101" s="233"/>
      <c r="C101" s="234"/>
      <c r="D101" s="228" t="s">
        <v>151</v>
      </c>
      <c r="E101" s="235" t="s">
        <v>19</v>
      </c>
      <c r="F101" s="236" t="s">
        <v>596</v>
      </c>
      <c r="G101" s="234"/>
      <c r="H101" s="235" t="s">
        <v>19</v>
      </c>
      <c r="I101" s="237"/>
      <c r="J101" s="234"/>
      <c r="K101" s="234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151</v>
      </c>
      <c r="AU101" s="242" t="s">
        <v>82</v>
      </c>
      <c r="AV101" s="13" t="s">
        <v>80</v>
      </c>
      <c r="AW101" s="13" t="s">
        <v>35</v>
      </c>
      <c r="AX101" s="13" t="s">
        <v>73</v>
      </c>
      <c r="AY101" s="242" t="s">
        <v>141</v>
      </c>
    </row>
    <row r="102" s="14" customFormat="1">
      <c r="A102" s="14"/>
      <c r="B102" s="243"/>
      <c r="C102" s="244"/>
      <c r="D102" s="228" t="s">
        <v>151</v>
      </c>
      <c r="E102" s="245" t="s">
        <v>19</v>
      </c>
      <c r="F102" s="246" t="s">
        <v>80</v>
      </c>
      <c r="G102" s="244"/>
      <c r="H102" s="247">
        <v>1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151</v>
      </c>
      <c r="AU102" s="253" t="s">
        <v>82</v>
      </c>
      <c r="AV102" s="14" t="s">
        <v>82</v>
      </c>
      <c r="AW102" s="14" t="s">
        <v>35</v>
      </c>
      <c r="AX102" s="14" t="s">
        <v>80</v>
      </c>
      <c r="AY102" s="253" t="s">
        <v>141</v>
      </c>
    </row>
    <row r="103" s="2" customFormat="1" ht="16.5" customHeight="1">
      <c r="A103" s="40"/>
      <c r="B103" s="41"/>
      <c r="C103" s="215" t="s">
        <v>82</v>
      </c>
      <c r="D103" s="215" t="s">
        <v>143</v>
      </c>
      <c r="E103" s="216" t="s">
        <v>597</v>
      </c>
      <c r="F103" s="217" t="s">
        <v>598</v>
      </c>
      <c r="G103" s="218" t="s">
        <v>583</v>
      </c>
      <c r="H103" s="219">
        <v>1</v>
      </c>
      <c r="I103" s="220"/>
      <c r="J103" s="221">
        <f>ROUND(I103*H103,2)</f>
        <v>0</v>
      </c>
      <c r="K103" s="217" t="s">
        <v>19</v>
      </c>
      <c r="L103" s="46"/>
      <c r="M103" s="222" t="s">
        <v>19</v>
      </c>
      <c r="N103" s="223" t="s">
        <v>46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584</v>
      </c>
      <c r="AT103" s="226" t="s">
        <v>143</v>
      </c>
      <c r="AU103" s="226" t="s">
        <v>82</v>
      </c>
      <c r="AY103" s="19" t="s">
        <v>141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147</v>
      </c>
      <c r="BK103" s="227">
        <f>ROUND(I103*H103,2)</f>
        <v>0</v>
      </c>
      <c r="BL103" s="19" t="s">
        <v>584</v>
      </c>
      <c r="BM103" s="226" t="s">
        <v>599</v>
      </c>
    </row>
    <row r="104" s="2" customFormat="1">
      <c r="A104" s="40"/>
      <c r="B104" s="41"/>
      <c r="C104" s="42"/>
      <c r="D104" s="228" t="s">
        <v>149</v>
      </c>
      <c r="E104" s="42"/>
      <c r="F104" s="229" t="s">
        <v>598</v>
      </c>
      <c r="G104" s="42"/>
      <c r="H104" s="42"/>
      <c r="I104" s="230"/>
      <c r="J104" s="42"/>
      <c r="K104" s="42"/>
      <c r="L104" s="46"/>
      <c r="M104" s="231"/>
      <c r="N104" s="232"/>
      <c r="O104" s="87"/>
      <c r="P104" s="87"/>
      <c r="Q104" s="87"/>
      <c r="R104" s="87"/>
      <c r="S104" s="87"/>
      <c r="T104" s="88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149</v>
      </c>
      <c r="AU104" s="19" t="s">
        <v>82</v>
      </c>
    </row>
    <row r="105" s="13" customFormat="1">
      <c r="A105" s="13"/>
      <c r="B105" s="233"/>
      <c r="C105" s="234"/>
      <c r="D105" s="228" t="s">
        <v>151</v>
      </c>
      <c r="E105" s="235" t="s">
        <v>19</v>
      </c>
      <c r="F105" s="236" t="s">
        <v>600</v>
      </c>
      <c r="G105" s="234"/>
      <c r="H105" s="235" t="s">
        <v>19</v>
      </c>
      <c r="I105" s="237"/>
      <c r="J105" s="234"/>
      <c r="K105" s="234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151</v>
      </c>
      <c r="AU105" s="242" t="s">
        <v>82</v>
      </c>
      <c r="AV105" s="13" t="s">
        <v>80</v>
      </c>
      <c r="AW105" s="13" t="s">
        <v>35</v>
      </c>
      <c r="AX105" s="13" t="s">
        <v>73</v>
      </c>
      <c r="AY105" s="242" t="s">
        <v>141</v>
      </c>
    </row>
    <row r="106" s="13" customFormat="1">
      <c r="A106" s="13"/>
      <c r="B106" s="233"/>
      <c r="C106" s="234"/>
      <c r="D106" s="228" t="s">
        <v>151</v>
      </c>
      <c r="E106" s="235" t="s">
        <v>19</v>
      </c>
      <c r="F106" s="236" t="s">
        <v>601</v>
      </c>
      <c r="G106" s="234"/>
      <c r="H106" s="235" t="s">
        <v>19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151</v>
      </c>
      <c r="AU106" s="242" t="s">
        <v>82</v>
      </c>
      <c r="AV106" s="13" t="s">
        <v>80</v>
      </c>
      <c r="AW106" s="13" t="s">
        <v>35</v>
      </c>
      <c r="AX106" s="13" t="s">
        <v>73</v>
      </c>
      <c r="AY106" s="242" t="s">
        <v>141</v>
      </c>
    </row>
    <row r="107" s="13" customFormat="1">
      <c r="A107" s="13"/>
      <c r="B107" s="233"/>
      <c r="C107" s="234"/>
      <c r="D107" s="228" t="s">
        <v>151</v>
      </c>
      <c r="E107" s="235" t="s">
        <v>19</v>
      </c>
      <c r="F107" s="236" t="s">
        <v>602</v>
      </c>
      <c r="G107" s="234"/>
      <c r="H107" s="235" t="s">
        <v>19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151</v>
      </c>
      <c r="AU107" s="242" t="s">
        <v>82</v>
      </c>
      <c r="AV107" s="13" t="s">
        <v>80</v>
      </c>
      <c r="AW107" s="13" t="s">
        <v>35</v>
      </c>
      <c r="AX107" s="13" t="s">
        <v>73</v>
      </c>
      <c r="AY107" s="242" t="s">
        <v>141</v>
      </c>
    </row>
    <row r="108" s="14" customFormat="1">
      <c r="A108" s="14"/>
      <c r="B108" s="243"/>
      <c r="C108" s="244"/>
      <c r="D108" s="228" t="s">
        <v>151</v>
      </c>
      <c r="E108" s="245" t="s">
        <v>19</v>
      </c>
      <c r="F108" s="246" t="s">
        <v>80</v>
      </c>
      <c r="G108" s="244"/>
      <c r="H108" s="247">
        <v>1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151</v>
      </c>
      <c r="AU108" s="253" t="s">
        <v>82</v>
      </c>
      <c r="AV108" s="14" t="s">
        <v>82</v>
      </c>
      <c r="AW108" s="14" t="s">
        <v>35</v>
      </c>
      <c r="AX108" s="14" t="s">
        <v>80</v>
      </c>
      <c r="AY108" s="253" t="s">
        <v>141</v>
      </c>
    </row>
    <row r="109" s="2" customFormat="1" ht="16.5" customHeight="1">
      <c r="A109" s="40"/>
      <c r="B109" s="41"/>
      <c r="C109" s="215" t="s">
        <v>162</v>
      </c>
      <c r="D109" s="215" t="s">
        <v>143</v>
      </c>
      <c r="E109" s="216" t="s">
        <v>603</v>
      </c>
      <c r="F109" s="217" t="s">
        <v>604</v>
      </c>
      <c r="G109" s="218" t="s">
        <v>583</v>
      </c>
      <c r="H109" s="219">
        <v>2</v>
      </c>
      <c r="I109" s="220"/>
      <c r="J109" s="221">
        <f>ROUND(I109*H109,2)</f>
        <v>0</v>
      </c>
      <c r="K109" s="217" t="s">
        <v>19</v>
      </c>
      <c r="L109" s="46"/>
      <c r="M109" s="222" t="s">
        <v>19</v>
      </c>
      <c r="N109" s="223" t="s">
        <v>46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584</v>
      </c>
      <c r="AT109" s="226" t="s">
        <v>143</v>
      </c>
      <c r="AU109" s="226" t="s">
        <v>82</v>
      </c>
      <c r="AY109" s="19" t="s">
        <v>141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147</v>
      </c>
      <c r="BK109" s="227">
        <f>ROUND(I109*H109,2)</f>
        <v>0</v>
      </c>
      <c r="BL109" s="19" t="s">
        <v>584</v>
      </c>
      <c r="BM109" s="226" t="s">
        <v>605</v>
      </c>
    </row>
    <row r="110" s="2" customFormat="1">
      <c r="A110" s="40"/>
      <c r="B110" s="41"/>
      <c r="C110" s="42"/>
      <c r="D110" s="228" t="s">
        <v>149</v>
      </c>
      <c r="E110" s="42"/>
      <c r="F110" s="229" t="s">
        <v>604</v>
      </c>
      <c r="G110" s="42"/>
      <c r="H110" s="42"/>
      <c r="I110" s="230"/>
      <c r="J110" s="42"/>
      <c r="K110" s="42"/>
      <c r="L110" s="46"/>
      <c r="M110" s="231"/>
      <c r="N110" s="232"/>
      <c r="O110" s="87"/>
      <c r="P110" s="87"/>
      <c r="Q110" s="87"/>
      <c r="R110" s="87"/>
      <c r="S110" s="87"/>
      <c r="T110" s="88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149</v>
      </c>
      <c r="AU110" s="19" t="s">
        <v>82</v>
      </c>
    </row>
    <row r="111" s="13" customFormat="1">
      <c r="A111" s="13"/>
      <c r="B111" s="233"/>
      <c r="C111" s="234"/>
      <c r="D111" s="228" t="s">
        <v>151</v>
      </c>
      <c r="E111" s="235" t="s">
        <v>19</v>
      </c>
      <c r="F111" s="236" t="s">
        <v>606</v>
      </c>
      <c r="G111" s="234"/>
      <c r="H111" s="235" t="s">
        <v>19</v>
      </c>
      <c r="I111" s="237"/>
      <c r="J111" s="234"/>
      <c r="K111" s="234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151</v>
      </c>
      <c r="AU111" s="242" t="s">
        <v>82</v>
      </c>
      <c r="AV111" s="13" t="s">
        <v>80</v>
      </c>
      <c r="AW111" s="13" t="s">
        <v>35</v>
      </c>
      <c r="AX111" s="13" t="s">
        <v>73</v>
      </c>
      <c r="AY111" s="242" t="s">
        <v>141</v>
      </c>
    </row>
    <row r="112" s="14" customFormat="1">
      <c r="A112" s="14"/>
      <c r="B112" s="243"/>
      <c r="C112" s="244"/>
      <c r="D112" s="228" t="s">
        <v>151</v>
      </c>
      <c r="E112" s="245" t="s">
        <v>19</v>
      </c>
      <c r="F112" s="246" t="s">
        <v>82</v>
      </c>
      <c r="G112" s="244"/>
      <c r="H112" s="247">
        <v>2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151</v>
      </c>
      <c r="AU112" s="253" t="s">
        <v>82</v>
      </c>
      <c r="AV112" s="14" t="s">
        <v>82</v>
      </c>
      <c r="AW112" s="14" t="s">
        <v>35</v>
      </c>
      <c r="AX112" s="14" t="s">
        <v>80</v>
      </c>
      <c r="AY112" s="253" t="s">
        <v>141</v>
      </c>
    </row>
    <row r="113" s="2" customFormat="1" ht="16.5" customHeight="1">
      <c r="A113" s="40"/>
      <c r="B113" s="41"/>
      <c r="C113" s="215" t="s">
        <v>147</v>
      </c>
      <c r="D113" s="215" t="s">
        <v>143</v>
      </c>
      <c r="E113" s="216" t="s">
        <v>607</v>
      </c>
      <c r="F113" s="217" t="s">
        <v>608</v>
      </c>
      <c r="G113" s="218" t="s">
        <v>583</v>
      </c>
      <c r="H113" s="219">
        <v>2</v>
      </c>
      <c r="I113" s="220"/>
      <c r="J113" s="221">
        <f>ROUND(I113*H113,2)</f>
        <v>0</v>
      </c>
      <c r="K113" s="217" t="s">
        <v>19</v>
      </c>
      <c r="L113" s="46"/>
      <c r="M113" s="222" t="s">
        <v>19</v>
      </c>
      <c r="N113" s="223" t="s">
        <v>46</v>
      </c>
      <c r="O113" s="87"/>
      <c r="P113" s="224">
        <f>O113*H113</f>
        <v>0</v>
      </c>
      <c r="Q113" s="224">
        <v>0</v>
      </c>
      <c r="R113" s="224">
        <f>Q113*H113</f>
        <v>0</v>
      </c>
      <c r="S113" s="224">
        <v>0</v>
      </c>
      <c r="T113" s="225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26" t="s">
        <v>584</v>
      </c>
      <c r="AT113" s="226" t="s">
        <v>143</v>
      </c>
      <c r="AU113" s="226" t="s">
        <v>82</v>
      </c>
      <c r="AY113" s="19" t="s">
        <v>141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19" t="s">
        <v>147</v>
      </c>
      <c r="BK113" s="227">
        <f>ROUND(I113*H113,2)</f>
        <v>0</v>
      </c>
      <c r="BL113" s="19" t="s">
        <v>584</v>
      </c>
      <c r="BM113" s="226" t="s">
        <v>609</v>
      </c>
    </row>
    <row r="114" s="2" customFormat="1">
      <c r="A114" s="40"/>
      <c r="B114" s="41"/>
      <c r="C114" s="42"/>
      <c r="D114" s="228" t="s">
        <v>149</v>
      </c>
      <c r="E114" s="42"/>
      <c r="F114" s="229" t="s">
        <v>608</v>
      </c>
      <c r="G114" s="42"/>
      <c r="H114" s="42"/>
      <c r="I114" s="230"/>
      <c r="J114" s="42"/>
      <c r="K114" s="42"/>
      <c r="L114" s="46"/>
      <c r="M114" s="231"/>
      <c r="N114" s="232"/>
      <c r="O114" s="87"/>
      <c r="P114" s="87"/>
      <c r="Q114" s="87"/>
      <c r="R114" s="87"/>
      <c r="S114" s="87"/>
      <c r="T114" s="88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149</v>
      </c>
      <c r="AU114" s="19" t="s">
        <v>82</v>
      </c>
    </row>
    <row r="115" s="13" customFormat="1">
      <c r="A115" s="13"/>
      <c r="B115" s="233"/>
      <c r="C115" s="234"/>
      <c r="D115" s="228" t="s">
        <v>151</v>
      </c>
      <c r="E115" s="235" t="s">
        <v>19</v>
      </c>
      <c r="F115" s="236" t="s">
        <v>610</v>
      </c>
      <c r="G115" s="234"/>
      <c r="H115" s="235" t="s">
        <v>19</v>
      </c>
      <c r="I115" s="237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151</v>
      </c>
      <c r="AU115" s="242" t="s">
        <v>82</v>
      </c>
      <c r="AV115" s="13" t="s">
        <v>80</v>
      </c>
      <c r="AW115" s="13" t="s">
        <v>35</v>
      </c>
      <c r="AX115" s="13" t="s">
        <v>73</v>
      </c>
      <c r="AY115" s="242" t="s">
        <v>141</v>
      </c>
    </row>
    <row r="116" s="14" customFormat="1">
      <c r="A116" s="14"/>
      <c r="B116" s="243"/>
      <c r="C116" s="244"/>
      <c r="D116" s="228" t="s">
        <v>151</v>
      </c>
      <c r="E116" s="245" t="s">
        <v>19</v>
      </c>
      <c r="F116" s="246" t="s">
        <v>82</v>
      </c>
      <c r="G116" s="244"/>
      <c r="H116" s="247">
        <v>2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151</v>
      </c>
      <c r="AU116" s="253" t="s">
        <v>82</v>
      </c>
      <c r="AV116" s="14" t="s">
        <v>82</v>
      </c>
      <c r="AW116" s="14" t="s">
        <v>35</v>
      </c>
      <c r="AX116" s="14" t="s">
        <v>80</v>
      </c>
      <c r="AY116" s="253" t="s">
        <v>141</v>
      </c>
    </row>
    <row r="117" s="2" customFormat="1" ht="16.5" customHeight="1">
      <c r="A117" s="40"/>
      <c r="B117" s="41"/>
      <c r="C117" s="215" t="s">
        <v>175</v>
      </c>
      <c r="D117" s="215" t="s">
        <v>143</v>
      </c>
      <c r="E117" s="216" t="s">
        <v>611</v>
      </c>
      <c r="F117" s="217" t="s">
        <v>612</v>
      </c>
      <c r="G117" s="218" t="s">
        <v>583</v>
      </c>
      <c r="H117" s="219">
        <v>1</v>
      </c>
      <c r="I117" s="220"/>
      <c r="J117" s="221">
        <f>ROUND(I117*H117,2)</f>
        <v>0</v>
      </c>
      <c r="K117" s="217" t="s">
        <v>19</v>
      </c>
      <c r="L117" s="46"/>
      <c r="M117" s="222" t="s">
        <v>19</v>
      </c>
      <c r="N117" s="223" t="s">
        <v>46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584</v>
      </c>
      <c r="AT117" s="226" t="s">
        <v>143</v>
      </c>
      <c r="AU117" s="226" t="s">
        <v>82</v>
      </c>
      <c r="AY117" s="19" t="s">
        <v>141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147</v>
      </c>
      <c r="BK117" s="227">
        <f>ROUND(I117*H117,2)</f>
        <v>0</v>
      </c>
      <c r="BL117" s="19" t="s">
        <v>584</v>
      </c>
      <c r="BM117" s="226" t="s">
        <v>613</v>
      </c>
    </row>
    <row r="118" s="2" customFormat="1">
      <c r="A118" s="40"/>
      <c r="B118" s="41"/>
      <c r="C118" s="42"/>
      <c r="D118" s="228" t="s">
        <v>149</v>
      </c>
      <c r="E118" s="42"/>
      <c r="F118" s="229" t="s">
        <v>612</v>
      </c>
      <c r="G118" s="42"/>
      <c r="H118" s="42"/>
      <c r="I118" s="230"/>
      <c r="J118" s="42"/>
      <c r="K118" s="42"/>
      <c r="L118" s="46"/>
      <c r="M118" s="231"/>
      <c r="N118" s="232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149</v>
      </c>
      <c r="AU118" s="19" t="s">
        <v>82</v>
      </c>
    </row>
    <row r="119" s="2" customFormat="1">
      <c r="A119" s="40"/>
      <c r="B119" s="41"/>
      <c r="C119" s="42"/>
      <c r="D119" s="228" t="s">
        <v>227</v>
      </c>
      <c r="E119" s="42"/>
      <c r="F119" s="277" t="s">
        <v>614</v>
      </c>
      <c r="G119" s="42"/>
      <c r="H119" s="42"/>
      <c r="I119" s="230"/>
      <c r="J119" s="42"/>
      <c r="K119" s="42"/>
      <c r="L119" s="46"/>
      <c r="M119" s="231"/>
      <c r="N119" s="232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227</v>
      </c>
      <c r="AU119" s="19" t="s">
        <v>82</v>
      </c>
    </row>
    <row r="120" s="2" customFormat="1" ht="16.5" customHeight="1">
      <c r="A120" s="40"/>
      <c r="B120" s="41"/>
      <c r="C120" s="215" t="s">
        <v>181</v>
      </c>
      <c r="D120" s="215" t="s">
        <v>143</v>
      </c>
      <c r="E120" s="216" t="s">
        <v>615</v>
      </c>
      <c r="F120" s="217" t="s">
        <v>616</v>
      </c>
      <c r="G120" s="218" t="s">
        <v>583</v>
      </c>
      <c r="H120" s="219">
        <v>2</v>
      </c>
      <c r="I120" s="220"/>
      <c r="J120" s="221">
        <f>ROUND(I120*H120,2)</f>
        <v>0</v>
      </c>
      <c r="K120" s="217" t="s">
        <v>19</v>
      </c>
      <c r="L120" s="46"/>
      <c r="M120" s="222" t="s">
        <v>19</v>
      </c>
      <c r="N120" s="223" t="s">
        <v>46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617</v>
      </c>
      <c r="AT120" s="226" t="s">
        <v>143</v>
      </c>
      <c r="AU120" s="226" t="s">
        <v>82</v>
      </c>
      <c r="AY120" s="19" t="s">
        <v>141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147</v>
      </c>
      <c r="BK120" s="227">
        <f>ROUND(I120*H120,2)</f>
        <v>0</v>
      </c>
      <c r="BL120" s="19" t="s">
        <v>617</v>
      </c>
      <c r="BM120" s="226" t="s">
        <v>618</v>
      </c>
    </row>
    <row r="121" s="2" customFormat="1">
      <c r="A121" s="40"/>
      <c r="B121" s="41"/>
      <c r="C121" s="42"/>
      <c r="D121" s="228" t="s">
        <v>149</v>
      </c>
      <c r="E121" s="42"/>
      <c r="F121" s="229" t="s">
        <v>616</v>
      </c>
      <c r="G121" s="42"/>
      <c r="H121" s="42"/>
      <c r="I121" s="230"/>
      <c r="J121" s="42"/>
      <c r="K121" s="42"/>
      <c r="L121" s="46"/>
      <c r="M121" s="231"/>
      <c r="N121" s="232"/>
      <c r="O121" s="87"/>
      <c r="P121" s="87"/>
      <c r="Q121" s="87"/>
      <c r="R121" s="87"/>
      <c r="S121" s="87"/>
      <c r="T121" s="88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149</v>
      </c>
      <c r="AU121" s="19" t="s">
        <v>82</v>
      </c>
    </row>
    <row r="122" s="13" customFormat="1">
      <c r="A122" s="13"/>
      <c r="B122" s="233"/>
      <c r="C122" s="234"/>
      <c r="D122" s="228" t="s">
        <v>151</v>
      </c>
      <c r="E122" s="235" t="s">
        <v>19</v>
      </c>
      <c r="F122" s="236" t="s">
        <v>619</v>
      </c>
      <c r="G122" s="234"/>
      <c r="H122" s="235" t="s">
        <v>19</v>
      </c>
      <c r="I122" s="237"/>
      <c r="J122" s="234"/>
      <c r="K122" s="234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151</v>
      </c>
      <c r="AU122" s="242" t="s">
        <v>82</v>
      </c>
      <c r="AV122" s="13" t="s">
        <v>80</v>
      </c>
      <c r="AW122" s="13" t="s">
        <v>35</v>
      </c>
      <c r="AX122" s="13" t="s">
        <v>73</v>
      </c>
      <c r="AY122" s="242" t="s">
        <v>141</v>
      </c>
    </row>
    <row r="123" s="13" customFormat="1">
      <c r="A123" s="13"/>
      <c r="B123" s="233"/>
      <c r="C123" s="234"/>
      <c r="D123" s="228" t="s">
        <v>151</v>
      </c>
      <c r="E123" s="235" t="s">
        <v>19</v>
      </c>
      <c r="F123" s="236" t="s">
        <v>620</v>
      </c>
      <c r="G123" s="234"/>
      <c r="H123" s="235" t="s">
        <v>19</v>
      </c>
      <c r="I123" s="237"/>
      <c r="J123" s="234"/>
      <c r="K123" s="234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151</v>
      </c>
      <c r="AU123" s="242" t="s">
        <v>82</v>
      </c>
      <c r="AV123" s="13" t="s">
        <v>80</v>
      </c>
      <c r="AW123" s="13" t="s">
        <v>35</v>
      </c>
      <c r="AX123" s="13" t="s">
        <v>73</v>
      </c>
      <c r="AY123" s="242" t="s">
        <v>141</v>
      </c>
    </row>
    <row r="124" s="13" customFormat="1">
      <c r="A124" s="13"/>
      <c r="B124" s="233"/>
      <c r="C124" s="234"/>
      <c r="D124" s="228" t="s">
        <v>151</v>
      </c>
      <c r="E124" s="235" t="s">
        <v>19</v>
      </c>
      <c r="F124" s="236" t="s">
        <v>621</v>
      </c>
      <c r="G124" s="234"/>
      <c r="H124" s="235" t="s">
        <v>19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151</v>
      </c>
      <c r="AU124" s="242" t="s">
        <v>82</v>
      </c>
      <c r="AV124" s="13" t="s">
        <v>80</v>
      </c>
      <c r="AW124" s="13" t="s">
        <v>35</v>
      </c>
      <c r="AX124" s="13" t="s">
        <v>73</v>
      </c>
      <c r="AY124" s="242" t="s">
        <v>141</v>
      </c>
    </row>
    <row r="125" s="13" customFormat="1">
      <c r="A125" s="13"/>
      <c r="B125" s="233"/>
      <c r="C125" s="234"/>
      <c r="D125" s="228" t="s">
        <v>151</v>
      </c>
      <c r="E125" s="235" t="s">
        <v>19</v>
      </c>
      <c r="F125" s="236" t="s">
        <v>622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151</v>
      </c>
      <c r="AU125" s="242" t="s">
        <v>82</v>
      </c>
      <c r="AV125" s="13" t="s">
        <v>80</v>
      </c>
      <c r="AW125" s="13" t="s">
        <v>35</v>
      </c>
      <c r="AX125" s="13" t="s">
        <v>73</v>
      </c>
      <c r="AY125" s="242" t="s">
        <v>141</v>
      </c>
    </row>
    <row r="126" s="13" customFormat="1">
      <c r="A126" s="13"/>
      <c r="B126" s="233"/>
      <c r="C126" s="234"/>
      <c r="D126" s="228" t="s">
        <v>151</v>
      </c>
      <c r="E126" s="235" t="s">
        <v>19</v>
      </c>
      <c r="F126" s="236" t="s">
        <v>623</v>
      </c>
      <c r="G126" s="234"/>
      <c r="H126" s="235" t="s">
        <v>19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151</v>
      </c>
      <c r="AU126" s="242" t="s">
        <v>82</v>
      </c>
      <c r="AV126" s="13" t="s">
        <v>80</v>
      </c>
      <c r="AW126" s="13" t="s">
        <v>35</v>
      </c>
      <c r="AX126" s="13" t="s">
        <v>73</v>
      </c>
      <c r="AY126" s="242" t="s">
        <v>141</v>
      </c>
    </row>
    <row r="127" s="13" customFormat="1">
      <c r="A127" s="13"/>
      <c r="B127" s="233"/>
      <c r="C127" s="234"/>
      <c r="D127" s="228" t="s">
        <v>151</v>
      </c>
      <c r="E127" s="235" t="s">
        <v>19</v>
      </c>
      <c r="F127" s="236" t="s">
        <v>624</v>
      </c>
      <c r="G127" s="234"/>
      <c r="H127" s="235" t="s">
        <v>19</v>
      </c>
      <c r="I127" s="237"/>
      <c r="J127" s="234"/>
      <c r="K127" s="234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151</v>
      </c>
      <c r="AU127" s="242" t="s">
        <v>82</v>
      </c>
      <c r="AV127" s="13" t="s">
        <v>80</v>
      </c>
      <c r="AW127" s="13" t="s">
        <v>35</v>
      </c>
      <c r="AX127" s="13" t="s">
        <v>73</v>
      </c>
      <c r="AY127" s="242" t="s">
        <v>141</v>
      </c>
    </row>
    <row r="128" s="14" customFormat="1">
      <c r="A128" s="14"/>
      <c r="B128" s="243"/>
      <c r="C128" s="244"/>
      <c r="D128" s="228" t="s">
        <v>151</v>
      </c>
      <c r="E128" s="245" t="s">
        <v>19</v>
      </c>
      <c r="F128" s="246" t="s">
        <v>82</v>
      </c>
      <c r="G128" s="244"/>
      <c r="H128" s="247">
        <v>2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151</v>
      </c>
      <c r="AU128" s="253" t="s">
        <v>82</v>
      </c>
      <c r="AV128" s="14" t="s">
        <v>82</v>
      </c>
      <c r="AW128" s="14" t="s">
        <v>35</v>
      </c>
      <c r="AX128" s="14" t="s">
        <v>80</v>
      </c>
      <c r="AY128" s="253" t="s">
        <v>141</v>
      </c>
    </row>
    <row r="129" s="2" customFormat="1" ht="24.15" customHeight="1">
      <c r="A129" s="40"/>
      <c r="B129" s="41"/>
      <c r="C129" s="215" t="s">
        <v>191</v>
      </c>
      <c r="D129" s="215" t="s">
        <v>143</v>
      </c>
      <c r="E129" s="216" t="s">
        <v>625</v>
      </c>
      <c r="F129" s="217" t="s">
        <v>626</v>
      </c>
      <c r="G129" s="218" t="s">
        <v>583</v>
      </c>
      <c r="H129" s="219">
        <v>2</v>
      </c>
      <c r="I129" s="220"/>
      <c r="J129" s="221">
        <f>ROUND(I129*H129,2)</f>
        <v>0</v>
      </c>
      <c r="K129" s="217" t="s">
        <v>19</v>
      </c>
      <c r="L129" s="46"/>
      <c r="M129" s="222" t="s">
        <v>19</v>
      </c>
      <c r="N129" s="223" t="s">
        <v>46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584</v>
      </c>
      <c r="AT129" s="226" t="s">
        <v>143</v>
      </c>
      <c r="AU129" s="226" t="s">
        <v>82</v>
      </c>
      <c r="AY129" s="19" t="s">
        <v>141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147</v>
      </c>
      <c r="BK129" s="227">
        <f>ROUND(I129*H129,2)</f>
        <v>0</v>
      </c>
      <c r="BL129" s="19" t="s">
        <v>584</v>
      </c>
      <c r="BM129" s="226" t="s">
        <v>627</v>
      </c>
    </row>
    <row r="130" s="2" customFormat="1">
      <c r="A130" s="40"/>
      <c r="B130" s="41"/>
      <c r="C130" s="42"/>
      <c r="D130" s="228" t="s">
        <v>149</v>
      </c>
      <c r="E130" s="42"/>
      <c r="F130" s="229" t="s">
        <v>626</v>
      </c>
      <c r="G130" s="42"/>
      <c r="H130" s="42"/>
      <c r="I130" s="230"/>
      <c r="J130" s="42"/>
      <c r="K130" s="42"/>
      <c r="L130" s="46"/>
      <c r="M130" s="231"/>
      <c r="N130" s="232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149</v>
      </c>
      <c r="AU130" s="19" t="s">
        <v>82</v>
      </c>
    </row>
    <row r="131" s="13" customFormat="1">
      <c r="A131" s="13"/>
      <c r="B131" s="233"/>
      <c r="C131" s="234"/>
      <c r="D131" s="228" t="s">
        <v>151</v>
      </c>
      <c r="E131" s="235" t="s">
        <v>19</v>
      </c>
      <c r="F131" s="236" t="s">
        <v>628</v>
      </c>
      <c r="G131" s="234"/>
      <c r="H131" s="235" t="s">
        <v>19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151</v>
      </c>
      <c r="AU131" s="242" t="s">
        <v>82</v>
      </c>
      <c r="AV131" s="13" t="s">
        <v>80</v>
      </c>
      <c r="AW131" s="13" t="s">
        <v>35</v>
      </c>
      <c r="AX131" s="13" t="s">
        <v>73</v>
      </c>
      <c r="AY131" s="242" t="s">
        <v>141</v>
      </c>
    </row>
    <row r="132" s="14" customFormat="1">
      <c r="A132" s="14"/>
      <c r="B132" s="243"/>
      <c r="C132" s="244"/>
      <c r="D132" s="228" t="s">
        <v>151</v>
      </c>
      <c r="E132" s="245" t="s">
        <v>19</v>
      </c>
      <c r="F132" s="246" t="s">
        <v>82</v>
      </c>
      <c r="G132" s="244"/>
      <c r="H132" s="247">
        <v>2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151</v>
      </c>
      <c r="AU132" s="253" t="s">
        <v>82</v>
      </c>
      <c r="AV132" s="14" t="s">
        <v>82</v>
      </c>
      <c r="AW132" s="14" t="s">
        <v>35</v>
      </c>
      <c r="AX132" s="14" t="s">
        <v>80</v>
      </c>
      <c r="AY132" s="253" t="s">
        <v>141</v>
      </c>
    </row>
    <row r="133" s="2" customFormat="1" ht="16.5" customHeight="1">
      <c r="A133" s="40"/>
      <c r="B133" s="41"/>
      <c r="C133" s="215" t="s">
        <v>172</v>
      </c>
      <c r="D133" s="215" t="s">
        <v>143</v>
      </c>
      <c r="E133" s="216" t="s">
        <v>629</v>
      </c>
      <c r="F133" s="217" t="s">
        <v>630</v>
      </c>
      <c r="G133" s="218" t="s">
        <v>583</v>
      </c>
      <c r="H133" s="219">
        <v>1</v>
      </c>
      <c r="I133" s="220"/>
      <c r="J133" s="221">
        <f>ROUND(I133*H133,2)</f>
        <v>0</v>
      </c>
      <c r="K133" s="217" t="s">
        <v>19</v>
      </c>
      <c r="L133" s="46"/>
      <c r="M133" s="222" t="s">
        <v>19</v>
      </c>
      <c r="N133" s="223" t="s">
        <v>46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584</v>
      </c>
      <c r="AT133" s="226" t="s">
        <v>143</v>
      </c>
      <c r="AU133" s="226" t="s">
        <v>82</v>
      </c>
      <c r="AY133" s="19" t="s">
        <v>141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147</v>
      </c>
      <c r="BK133" s="227">
        <f>ROUND(I133*H133,2)</f>
        <v>0</v>
      </c>
      <c r="BL133" s="19" t="s">
        <v>584</v>
      </c>
      <c r="BM133" s="226" t="s">
        <v>631</v>
      </c>
    </row>
    <row r="134" s="2" customFormat="1">
      <c r="A134" s="40"/>
      <c r="B134" s="41"/>
      <c r="C134" s="42"/>
      <c r="D134" s="228" t="s">
        <v>149</v>
      </c>
      <c r="E134" s="42"/>
      <c r="F134" s="229" t="s">
        <v>630</v>
      </c>
      <c r="G134" s="42"/>
      <c r="H134" s="42"/>
      <c r="I134" s="230"/>
      <c r="J134" s="42"/>
      <c r="K134" s="42"/>
      <c r="L134" s="46"/>
      <c r="M134" s="231"/>
      <c r="N134" s="232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149</v>
      </c>
      <c r="AU134" s="19" t="s">
        <v>82</v>
      </c>
    </row>
    <row r="135" s="13" customFormat="1">
      <c r="A135" s="13"/>
      <c r="B135" s="233"/>
      <c r="C135" s="234"/>
      <c r="D135" s="228" t="s">
        <v>151</v>
      </c>
      <c r="E135" s="235" t="s">
        <v>19</v>
      </c>
      <c r="F135" s="236" t="s">
        <v>632</v>
      </c>
      <c r="G135" s="234"/>
      <c r="H135" s="235" t="s">
        <v>19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151</v>
      </c>
      <c r="AU135" s="242" t="s">
        <v>82</v>
      </c>
      <c r="AV135" s="13" t="s">
        <v>80</v>
      </c>
      <c r="AW135" s="13" t="s">
        <v>35</v>
      </c>
      <c r="AX135" s="13" t="s">
        <v>73</v>
      </c>
      <c r="AY135" s="242" t="s">
        <v>141</v>
      </c>
    </row>
    <row r="136" s="13" customFormat="1">
      <c r="A136" s="13"/>
      <c r="B136" s="233"/>
      <c r="C136" s="234"/>
      <c r="D136" s="228" t="s">
        <v>151</v>
      </c>
      <c r="E136" s="235" t="s">
        <v>19</v>
      </c>
      <c r="F136" s="236" t="s">
        <v>633</v>
      </c>
      <c r="G136" s="234"/>
      <c r="H136" s="235" t="s">
        <v>19</v>
      </c>
      <c r="I136" s="237"/>
      <c r="J136" s="234"/>
      <c r="K136" s="234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151</v>
      </c>
      <c r="AU136" s="242" t="s">
        <v>82</v>
      </c>
      <c r="AV136" s="13" t="s">
        <v>80</v>
      </c>
      <c r="AW136" s="13" t="s">
        <v>35</v>
      </c>
      <c r="AX136" s="13" t="s">
        <v>73</v>
      </c>
      <c r="AY136" s="242" t="s">
        <v>141</v>
      </c>
    </row>
    <row r="137" s="14" customFormat="1">
      <c r="A137" s="14"/>
      <c r="B137" s="243"/>
      <c r="C137" s="244"/>
      <c r="D137" s="228" t="s">
        <v>151</v>
      </c>
      <c r="E137" s="245" t="s">
        <v>19</v>
      </c>
      <c r="F137" s="246" t="s">
        <v>80</v>
      </c>
      <c r="G137" s="244"/>
      <c r="H137" s="247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151</v>
      </c>
      <c r="AU137" s="253" t="s">
        <v>82</v>
      </c>
      <c r="AV137" s="14" t="s">
        <v>82</v>
      </c>
      <c r="AW137" s="14" t="s">
        <v>35</v>
      </c>
      <c r="AX137" s="14" t="s">
        <v>80</v>
      </c>
      <c r="AY137" s="253" t="s">
        <v>141</v>
      </c>
    </row>
    <row r="138" s="2" customFormat="1" ht="37.8" customHeight="1">
      <c r="A138" s="40"/>
      <c r="B138" s="41"/>
      <c r="C138" s="215" t="s">
        <v>203</v>
      </c>
      <c r="D138" s="215" t="s">
        <v>143</v>
      </c>
      <c r="E138" s="216" t="s">
        <v>634</v>
      </c>
      <c r="F138" s="217" t="s">
        <v>635</v>
      </c>
      <c r="G138" s="218" t="s">
        <v>583</v>
      </c>
      <c r="H138" s="219">
        <v>1</v>
      </c>
      <c r="I138" s="220"/>
      <c r="J138" s="221">
        <f>ROUND(I138*H138,2)</f>
        <v>0</v>
      </c>
      <c r="K138" s="217" t="s">
        <v>19</v>
      </c>
      <c r="L138" s="46"/>
      <c r="M138" s="222" t="s">
        <v>19</v>
      </c>
      <c r="N138" s="223" t="s">
        <v>46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584</v>
      </c>
      <c r="AT138" s="226" t="s">
        <v>143</v>
      </c>
      <c r="AU138" s="226" t="s">
        <v>82</v>
      </c>
      <c r="AY138" s="19" t="s">
        <v>141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147</v>
      </c>
      <c r="BK138" s="227">
        <f>ROUND(I138*H138,2)</f>
        <v>0</v>
      </c>
      <c r="BL138" s="19" t="s">
        <v>584</v>
      </c>
      <c r="BM138" s="226" t="s">
        <v>636</v>
      </c>
    </row>
    <row r="139" s="2" customFormat="1">
      <c r="A139" s="40"/>
      <c r="B139" s="41"/>
      <c r="C139" s="42"/>
      <c r="D139" s="228" t="s">
        <v>149</v>
      </c>
      <c r="E139" s="42"/>
      <c r="F139" s="229" t="s">
        <v>635</v>
      </c>
      <c r="G139" s="42"/>
      <c r="H139" s="42"/>
      <c r="I139" s="230"/>
      <c r="J139" s="42"/>
      <c r="K139" s="42"/>
      <c r="L139" s="46"/>
      <c r="M139" s="231"/>
      <c r="N139" s="232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149</v>
      </c>
      <c r="AU139" s="19" t="s">
        <v>82</v>
      </c>
    </row>
    <row r="140" s="14" customFormat="1">
      <c r="A140" s="14"/>
      <c r="B140" s="243"/>
      <c r="C140" s="244"/>
      <c r="D140" s="228" t="s">
        <v>151</v>
      </c>
      <c r="E140" s="245" t="s">
        <v>19</v>
      </c>
      <c r="F140" s="246" t="s">
        <v>80</v>
      </c>
      <c r="G140" s="244"/>
      <c r="H140" s="247">
        <v>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151</v>
      </c>
      <c r="AU140" s="253" t="s">
        <v>82</v>
      </c>
      <c r="AV140" s="14" t="s">
        <v>82</v>
      </c>
      <c r="AW140" s="14" t="s">
        <v>35</v>
      </c>
      <c r="AX140" s="14" t="s">
        <v>80</v>
      </c>
      <c r="AY140" s="253" t="s">
        <v>141</v>
      </c>
    </row>
    <row r="141" s="2" customFormat="1" ht="24.15" customHeight="1">
      <c r="A141" s="40"/>
      <c r="B141" s="41"/>
      <c r="C141" s="215" t="s">
        <v>209</v>
      </c>
      <c r="D141" s="215" t="s">
        <v>143</v>
      </c>
      <c r="E141" s="216" t="s">
        <v>637</v>
      </c>
      <c r="F141" s="217" t="s">
        <v>638</v>
      </c>
      <c r="G141" s="218" t="s">
        <v>583</v>
      </c>
      <c r="H141" s="219">
        <v>2</v>
      </c>
      <c r="I141" s="220"/>
      <c r="J141" s="221">
        <f>ROUND(I141*H141,2)</f>
        <v>0</v>
      </c>
      <c r="K141" s="217" t="s">
        <v>19</v>
      </c>
      <c r="L141" s="46"/>
      <c r="M141" s="222" t="s">
        <v>19</v>
      </c>
      <c r="N141" s="223" t="s">
        <v>46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26" t="s">
        <v>584</v>
      </c>
      <c r="AT141" s="226" t="s">
        <v>143</v>
      </c>
      <c r="AU141" s="226" t="s">
        <v>82</v>
      </c>
      <c r="AY141" s="19" t="s">
        <v>141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19" t="s">
        <v>147</v>
      </c>
      <c r="BK141" s="227">
        <f>ROUND(I141*H141,2)</f>
        <v>0</v>
      </c>
      <c r="BL141" s="19" t="s">
        <v>584</v>
      </c>
      <c r="BM141" s="226" t="s">
        <v>639</v>
      </c>
    </row>
    <row r="142" s="2" customFormat="1">
      <c r="A142" s="40"/>
      <c r="B142" s="41"/>
      <c r="C142" s="42"/>
      <c r="D142" s="228" t="s">
        <v>149</v>
      </c>
      <c r="E142" s="42"/>
      <c r="F142" s="229" t="s">
        <v>638</v>
      </c>
      <c r="G142" s="42"/>
      <c r="H142" s="42"/>
      <c r="I142" s="230"/>
      <c r="J142" s="42"/>
      <c r="K142" s="42"/>
      <c r="L142" s="46"/>
      <c r="M142" s="231"/>
      <c r="N142" s="232"/>
      <c r="O142" s="87"/>
      <c r="P142" s="87"/>
      <c r="Q142" s="87"/>
      <c r="R142" s="87"/>
      <c r="S142" s="87"/>
      <c r="T142" s="88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149</v>
      </c>
      <c r="AU142" s="19" t="s">
        <v>82</v>
      </c>
    </row>
    <row r="143" s="13" customFormat="1">
      <c r="A143" s="13"/>
      <c r="B143" s="233"/>
      <c r="C143" s="234"/>
      <c r="D143" s="228" t="s">
        <v>151</v>
      </c>
      <c r="E143" s="235" t="s">
        <v>19</v>
      </c>
      <c r="F143" s="236" t="s">
        <v>640</v>
      </c>
      <c r="G143" s="234"/>
      <c r="H143" s="235" t="s">
        <v>19</v>
      </c>
      <c r="I143" s="237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151</v>
      </c>
      <c r="AU143" s="242" t="s">
        <v>82</v>
      </c>
      <c r="AV143" s="13" t="s">
        <v>80</v>
      </c>
      <c r="AW143" s="13" t="s">
        <v>35</v>
      </c>
      <c r="AX143" s="13" t="s">
        <v>73</v>
      </c>
      <c r="AY143" s="242" t="s">
        <v>141</v>
      </c>
    </row>
    <row r="144" s="14" customFormat="1">
      <c r="A144" s="14"/>
      <c r="B144" s="243"/>
      <c r="C144" s="244"/>
      <c r="D144" s="228" t="s">
        <v>151</v>
      </c>
      <c r="E144" s="245" t="s">
        <v>19</v>
      </c>
      <c r="F144" s="246" t="s">
        <v>82</v>
      </c>
      <c r="G144" s="244"/>
      <c r="H144" s="247">
        <v>2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151</v>
      </c>
      <c r="AU144" s="253" t="s">
        <v>82</v>
      </c>
      <c r="AV144" s="14" t="s">
        <v>82</v>
      </c>
      <c r="AW144" s="14" t="s">
        <v>35</v>
      </c>
      <c r="AX144" s="14" t="s">
        <v>80</v>
      </c>
      <c r="AY144" s="253" t="s">
        <v>141</v>
      </c>
    </row>
    <row r="145" s="2" customFormat="1" ht="44.25" customHeight="1">
      <c r="A145" s="40"/>
      <c r="B145" s="41"/>
      <c r="C145" s="215" t="s">
        <v>216</v>
      </c>
      <c r="D145" s="215" t="s">
        <v>143</v>
      </c>
      <c r="E145" s="216" t="s">
        <v>641</v>
      </c>
      <c r="F145" s="217" t="s">
        <v>642</v>
      </c>
      <c r="G145" s="218" t="s">
        <v>583</v>
      </c>
      <c r="H145" s="219">
        <v>2</v>
      </c>
      <c r="I145" s="220"/>
      <c r="J145" s="221">
        <f>ROUND(I145*H145,2)</f>
        <v>0</v>
      </c>
      <c r="K145" s="217" t="s">
        <v>19</v>
      </c>
      <c r="L145" s="46"/>
      <c r="M145" s="222" t="s">
        <v>19</v>
      </c>
      <c r="N145" s="223" t="s">
        <v>46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584</v>
      </c>
      <c r="AT145" s="226" t="s">
        <v>143</v>
      </c>
      <c r="AU145" s="226" t="s">
        <v>82</v>
      </c>
      <c r="AY145" s="19" t="s">
        <v>141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147</v>
      </c>
      <c r="BK145" s="227">
        <f>ROUND(I145*H145,2)</f>
        <v>0</v>
      </c>
      <c r="BL145" s="19" t="s">
        <v>584</v>
      </c>
      <c r="BM145" s="226" t="s">
        <v>643</v>
      </c>
    </row>
    <row r="146" s="2" customFormat="1">
      <c r="A146" s="40"/>
      <c r="B146" s="41"/>
      <c r="C146" s="42"/>
      <c r="D146" s="228" t="s">
        <v>149</v>
      </c>
      <c r="E146" s="42"/>
      <c r="F146" s="229" t="s">
        <v>642</v>
      </c>
      <c r="G146" s="42"/>
      <c r="H146" s="42"/>
      <c r="I146" s="230"/>
      <c r="J146" s="42"/>
      <c r="K146" s="42"/>
      <c r="L146" s="46"/>
      <c r="M146" s="231"/>
      <c r="N146" s="232"/>
      <c r="O146" s="87"/>
      <c r="P146" s="87"/>
      <c r="Q146" s="87"/>
      <c r="R146" s="87"/>
      <c r="S146" s="87"/>
      <c r="T146" s="88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149</v>
      </c>
      <c r="AU146" s="19" t="s">
        <v>82</v>
      </c>
    </row>
    <row r="147" s="13" customFormat="1">
      <c r="A147" s="13"/>
      <c r="B147" s="233"/>
      <c r="C147" s="234"/>
      <c r="D147" s="228" t="s">
        <v>151</v>
      </c>
      <c r="E147" s="235" t="s">
        <v>19</v>
      </c>
      <c r="F147" s="236" t="s">
        <v>644</v>
      </c>
      <c r="G147" s="234"/>
      <c r="H147" s="235" t="s">
        <v>19</v>
      </c>
      <c r="I147" s="237"/>
      <c r="J147" s="234"/>
      <c r="K147" s="234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151</v>
      </c>
      <c r="AU147" s="242" t="s">
        <v>82</v>
      </c>
      <c r="AV147" s="13" t="s">
        <v>80</v>
      </c>
      <c r="AW147" s="13" t="s">
        <v>35</v>
      </c>
      <c r="AX147" s="13" t="s">
        <v>73</v>
      </c>
      <c r="AY147" s="242" t="s">
        <v>141</v>
      </c>
    </row>
    <row r="148" s="14" customFormat="1">
      <c r="A148" s="14"/>
      <c r="B148" s="243"/>
      <c r="C148" s="244"/>
      <c r="D148" s="228" t="s">
        <v>151</v>
      </c>
      <c r="E148" s="245" t="s">
        <v>19</v>
      </c>
      <c r="F148" s="246" t="s">
        <v>82</v>
      </c>
      <c r="G148" s="244"/>
      <c r="H148" s="247">
        <v>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151</v>
      </c>
      <c r="AU148" s="253" t="s">
        <v>82</v>
      </c>
      <c r="AV148" s="14" t="s">
        <v>82</v>
      </c>
      <c r="AW148" s="14" t="s">
        <v>35</v>
      </c>
      <c r="AX148" s="14" t="s">
        <v>80</v>
      </c>
      <c r="AY148" s="253" t="s">
        <v>141</v>
      </c>
    </row>
    <row r="149" s="2" customFormat="1" ht="49.05" customHeight="1">
      <c r="A149" s="40"/>
      <c r="B149" s="41"/>
      <c r="C149" s="215" t="s">
        <v>8</v>
      </c>
      <c r="D149" s="215" t="s">
        <v>143</v>
      </c>
      <c r="E149" s="216" t="s">
        <v>645</v>
      </c>
      <c r="F149" s="217" t="s">
        <v>646</v>
      </c>
      <c r="G149" s="218" t="s">
        <v>647</v>
      </c>
      <c r="H149" s="219">
        <v>2</v>
      </c>
      <c r="I149" s="220"/>
      <c r="J149" s="221">
        <f>ROUND(I149*H149,2)</f>
        <v>0</v>
      </c>
      <c r="K149" s="217" t="s">
        <v>19</v>
      </c>
      <c r="L149" s="46"/>
      <c r="M149" s="222" t="s">
        <v>19</v>
      </c>
      <c r="N149" s="223" t="s">
        <v>46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584</v>
      </c>
      <c r="AT149" s="226" t="s">
        <v>143</v>
      </c>
      <c r="AU149" s="226" t="s">
        <v>82</v>
      </c>
      <c r="AY149" s="19" t="s">
        <v>141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147</v>
      </c>
      <c r="BK149" s="227">
        <f>ROUND(I149*H149,2)</f>
        <v>0</v>
      </c>
      <c r="BL149" s="19" t="s">
        <v>584</v>
      </c>
      <c r="BM149" s="226" t="s">
        <v>648</v>
      </c>
    </row>
    <row r="150" s="2" customFormat="1">
      <c r="A150" s="40"/>
      <c r="B150" s="41"/>
      <c r="C150" s="42"/>
      <c r="D150" s="228" t="s">
        <v>149</v>
      </c>
      <c r="E150" s="42"/>
      <c r="F150" s="229" t="s">
        <v>646</v>
      </c>
      <c r="G150" s="42"/>
      <c r="H150" s="42"/>
      <c r="I150" s="230"/>
      <c r="J150" s="42"/>
      <c r="K150" s="42"/>
      <c r="L150" s="46"/>
      <c r="M150" s="231"/>
      <c r="N150" s="232"/>
      <c r="O150" s="87"/>
      <c r="P150" s="87"/>
      <c r="Q150" s="87"/>
      <c r="R150" s="87"/>
      <c r="S150" s="87"/>
      <c r="T150" s="88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149</v>
      </c>
      <c r="AU150" s="19" t="s">
        <v>82</v>
      </c>
    </row>
    <row r="151" s="13" customFormat="1">
      <c r="A151" s="13"/>
      <c r="B151" s="233"/>
      <c r="C151" s="234"/>
      <c r="D151" s="228" t="s">
        <v>151</v>
      </c>
      <c r="E151" s="235" t="s">
        <v>19</v>
      </c>
      <c r="F151" s="236" t="s">
        <v>649</v>
      </c>
      <c r="G151" s="234"/>
      <c r="H151" s="235" t="s">
        <v>19</v>
      </c>
      <c r="I151" s="237"/>
      <c r="J151" s="234"/>
      <c r="K151" s="234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151</v>
      </c>
      <c r="AU151" s="242" t="s">
        <v>82</v>
      </c>
      <c r="AV151" s="13" t="s">
        <v>80</v>
      </c>
      <c r="AW151" s="13" t="s">
        <v>35</v>
      </c>
      <c r="AX151" s="13" t="s">
        <v>73</v>
      </c>
      <c r="AY151" s="242" t="s">
        <v>141</v>
      </c>
    </row>
    <row r="152" s="14" customFormat="1">
      <c r="A152" s="14"/>
      <c r="B152" s="243"/>
      <c r="C152" s="244"/>
      <c r="D152" s="228" t="s">
        <v>151</v>
      </c>
      <c r="E152" s="245" t="s">
        <v>19</v>
      </c>
      <c r="F152" s="246" t="s">
        <v>82</v>
      </c>
      <c r="G152" s="244"/>
      <c r="H152" s="247">
        <v>2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151</v>
      </c>
      <c r="AU152" s="253" t="s">
        <v>82</v>
      </c>
      <c r="AV152" s="14" t="s">
        <v>82</v>
      </c>
      <c r="AW152" s="14" t="s">
        <v>35</v>
      </c>
      <c r="AX152" s="14" t="s">
        <v>80</v>
      </c>
      <c r="AY152" s="253" t="s">
        <v>141</v>
      </c>
    </row>
    <row r="153" s="2" customFormat="1" ht="24.15" customHeight="1">
      <c r="A153" s="40"/>
      <c r="B153" s="41"/>
      <c r="C153" s="215" t="s">
        <v>230</v>
      </c>
      <c r="D153" s="215" t="s">
        <v>143</v>
      </c>
      <c r="E153" s="216" t="s">
        <v>650</v>
      </c>
      <c r="F153" s="217" t="s">
        <v>651</v>
      </c>
      <c r="G153" s="218" t="s">
        <v>583</v>
      </c>
      <c r="H153" s="219">
        <v>1</v>
      </c>
      <c r="I153" s="220"/>
      <c r="J153" s="221">
        <f>ROUND(I153*H153,2)</f>
        <v>0</v>
      </c>
      <c r="K153" s="217" t="s">
        <v>19</v>
      </c>
      <c r="L153" s="46"/>
      <c r="M153" s="222" t="s">
        <v>19</v>
      </c>
      <c r="N153" s="223" t="s">
        <v>46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584</v>
      </c>
      <c r="AT153" s="226" t="s">
        <v>143</v>
      </c>
      <c r="AU153" s="226" t="s">
        <v>82</v>
      </c>
      <c r="AY153" s="19" t="s">
        <v>141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147</v>
      </c>
      <c r="BK153" s="227">
        <f>ROUND(I153*H153,2)</f>
        <v>0</v>
      </c>
      <c r="BL153" s="19" t="s">
        <v>584</v>
      </c>
      <c r="BM153" s="226" t="s">
        <v>652</v>
      </c>
    </row>
    <row r="154" s="2" customFormat="1">
      <c r="A154" s="40"/>
      <c r="B154" s="41"/>
      <c r="C154" s="42"/>
      <c r="D154" s="228" t="s">
        <v>149</v>
      </c>
      <c r="E154" s="42"/>
      <c r="F154" s="229" t="s">
        <v>651</v>
      </c>
      <c r="G154" s="42"/>
      <c r="H154" s="42"/>
      <c r="I154" s="230"/>
      <c r="J154" s="42"/>
      <c r="K154" s="42"/>
      <c r="L154" s="46"/>
      <c r="M154" s="231"/>
      <c r="N154" s="232"/>
      <c r="O154" s="87"/>
      <c r="P154" s="87"/>
      <c r="Q154" s="87"/>
      <c r="R154" s="87"/>
      <c r="S154" s="87"/>
      <c r="T154" s="8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149</v>
      </c>
      <c r="AU154" s="19" t="s">
        <v>82</v>
      </c>
    </row>
    <row r="155" s="13" customFormat="1">
      <c r="A155" s="13"/>
      <c r="B155" s="233"/>
      <c r="C155" s="234"/>
      <c r="D155" s="228" t="s">
        <v>151</v>
      </c>
      <c r="E155" s="235" t="s">
        <v>19</v>
      </c>
      <c r="F155" s="236" t="s">
        <v>653</v>
      </c>
      <c r="G155" s="234"/>
      <c r="H155" s="235" t="s">
        <v>19</v>
      </c>
      <c r="I155" s="237"/>
      <c r="J155" s="234"/>
      <c r="K155" s="234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151</v>
      </c>
      <c r="AU155" s="242" t="s">
        <v>82</v>
      </c>
      <c r="AV155" s="13" t="s">
        <v>80</v>
      </c>
      <c r="AW155" s="13" t="s">
        <v>35</v>
      </c>
      <c r="AX155" s="13" t="s">
        <v>73</v>
      </c>
      <c r="AY155" s="242" t="s">
        <v>141</v>
      </c>
    </row>
    <row r="156" s="14" customFormat="1">
      <c r="A156" s="14"/>
      <c r="B156" s="243"/>
      <c r="C156" s="244"/>
      <c r="D156" s="228" t="s">
        <v>151</v>
      </c>
      <c r="E156" s="245" t="s">
        <v>19</v>
      </c>
      <c r="F156" s="246" t="s">
        <v>80</v>
      </c>
      <c r="G156" s="244"/>
      <c r="H156" s="247">
        <v>1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151</v>
      </c>
      <c r="AU156" s="253" t="s">
        <v>82</v>
      </c>
      <c r="AV156" s="14" t="s">
        <v>82</v>
      </c>
      <c r="AW156" s="14" t="s">
        <v>35</v>
      </c>
      <c r="AX156" s="14" t="s">
        <v>80</v>
      </c>
      <c r="AY156" s="253" t="s">
        <v>141</v>
      </c>
    </row>
    <row r="157" s="2" customFormat="1" ht="24.15" customHeight="1">
      <c r="A157" s="40"/>
      <c r="B157" s="41"/>
      <c r="C157" s="215" t="s">
        <v>239</v>
      </c>
      <c r="D157" s="215" t="s">
        <v>143</v>
      </c>
      <c r="E157" s="216" t="s">
        <v>654</v>
      </c>
      <c r="F157" s="217" t="s">
        <v>655</v>
      </c>
      <c r="G157" s="218" t="s">
        <v>415</v>
      </c>
      <c r="H157" s="219">
        <v>1</v>
      </c>
      <c r="I157" s="220"/>
      <c r="J157" s="221">
        <f>ROUND(I157*H157,2)</f>
        <v>0</v>
      </c>
      <c r="K157" s="217" t="s">
        <v>19</v>
      </c>
      <c r="L157" s="46"/>
      <c r="M157" s="222" t="s">
        <v>19</v>
      </c>
      <c r="N157" s="223" t="s">
        <v>46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584</v>
      </c>
      <c r="AT157" s="226" t="s">
        <v>143</v>
      </c>
      <c r="AU157" s="226" t="s">
        <v>82</v>
      </c>
      <c r="AY157" s="19" t="s">
        <v>141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147</v>
      </c>
      <c r="BK157" s="227">
        <f>ROUND(I157*H157,2)</f>
        <v>0</v>
      </c>
      <c r="BL157" s="19" t="s">
        <v>584</v>
      </c>
      <c r="BM157" s="226" t="s">
        <v>656</v>
      </c>
    </row>
    <row r="158" s="2" customFormat="1">
      <c r="A158" s="40"/>
      <c r="B158" s="41"/>
      <c r="C158" s="42"/>
      <c r="D158" s="228" t="s">
        <v>149</v>
      </c>
      <c r="E158" s="42"/>
      <c r="F158" s="229" t="s">
        <v>655</v>
      </c>
      <c r="G158" s="42"/>
      <c r="H158" s="42"/>
      <c r="I158" s="230"/>
      <c r="J158" s="42"/>
      <c r="K158" s="42"/>
      <c r="L158" s="46"/>
      <c r="M158" s="231"/>
      <c r="N158" s="232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149</v>
      </c>
      <c r="AU158" s="19" t="s">
        <v>82</v>
      </c>
    </row>
    <row r="159" s="13" customFormat="1">
      <c r="A159" s="13"/>
      <c r="B159" s="233"/>
      <c r="C159" s="234"/>
      <c r="D159" s="228" t="s">
        <v>151</v>
      </c>
      <c r="E159" s="235" t="s">
        <v>19</v>
      </c>
      <c r="F159" s="236" t="s">
        <v>657</v>
      </c>
      <c r="G159" s="234"/>
      <c r="H159" s="235" t="s">
        <v>19</v>
      </c>
      <c r="I159" s="237"/>
      <c r="J159" s="234"/>
      <c r="K159" s="234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151</v>
      </c>
      <c r="AU159" s="242" t="s">
        <v>82</v>
      </c>
      <c r="AV159" s="13" t="s">
        <v>80</v>
      </c>
      <c r="AW159" s="13" t="s">
        <v>35</v>
      </c>
      <c r="AX159" s="13" t="s">
        <v>73</v>
      </c>
      <c r="AY159" s="242" t="s">
        <v>141</v>
      </c>
    </row>
    <row r="160" s="13" customFormat="1">
      <c r="A160" s="13"/>
      <c r="B160" s="233"/>
      <c r="C160" s="234"/>
      <c r="D160" s="228" t="s">
        <v>151</v>
      </c>
      <c r="E160" s="235" t="s">
        <v>19</v>
      </c>
      <c r="F160" s="236" t="s">
        <v>658</v>
      </c>
      <c r="G160" s="234"/>
      <c r="H160" s="235" t="s">
        <v>19</v>
      </c>
      <c r="I160" s="237"/>
      <c r="J160" s="234"/>
      <c r="K160" s="234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151</v>
      </c>
      <c r="AU160" s="242" t="s">
        <v>82</v>
      </c>
      <c r="AV160" s="13" t="s">
        <v>80</v>
      </c>
      <c r="AW160" s="13" t="s">
        <v>35</v>
      </c>
      <c r="AX160" s="13" t="s">
        <v>73</v>
      </c>
      <c r="AY160" s="242" t="s">
        <v>141</v>
      </c>
    </row>
    <row r="161" s="14" customFormat="1">
      <c r="A161" s="14"/>
      <c r="B161" s="243"/>
      <c r="C161" s="244"/>
      <c r="D161" s="228" t="s">
        <v>151</v>
      </c>
      <c r="E161" s="245" t="s">
        <v>19</v>
      </c>
      <c r="F161" s="246" t="s">
        <v>80</v>
      </c>
      <c r="G161" s="244"/>
      <c r="H161" s="247">
        <v>1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151</v>
      </c>
      <c r="AU161" s="253" t="s">
        <v>82</v>
      </c>
      <c r="AV161" s="14" t="s">
        <v>82</v>
      </c>
      <c r="AW161" s="14" t="s">
        <v>35</v>
      </c>
      <c r="AX161" s="14" t="s">
        <v>80</v>
      </c>
      <c r="AY161" s="253" t="s">
        <v>141</v>
      </c>
    </row>
    <row r="162" s="2" customFormat="1" ht="24.15" customHeight="1">
      <c r="A162" s="40"/>
      <c r="B162" s="41"/>
      <c r="C162" s="215" t="s">
        <v>248</v>
      </c>
      <c r="D162" s="215" t="s">
        <v>143</v>
      </c>
      <c r="E162" s="216" t="s">
        <v>659</v>
      </c>
      <c r="F162" s="217" t="s">
        <v>660</v>
      </c>
      <c r="G162" s="218" t="s">
        <v>583</v>
      </c>
      <c r="H162" s="219">
        <v>1</v>
      </c>
      <c r="I162" s="220"/>
      <c r="J162" s="221">
        <f>ROUND(I162*H162,2)</f>
        <v>0</v>
      </c>
      <c r="K162" s="217" t="s">
        <v>19</v>
      </c>
      <c r="L162" s="46"/>
      <c r="M162" s="222" t="s">
        <v>19</v>
      </c>
      <c r="N162" s="223" t="s">
        <v>46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584</v>
      </c>
      <c r="AT162" s="226" t="s">
        <v>143</v>
      </c>
      <c r="AU162" s="226" t="s">
        <v>82</v>
      </c>
      <c r="AY162" s="19" t="s">
        <v>141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147</v>
      </c>
      <c r="BK162" s="227">
        <f>ROUND(I162*H162,2)</f>
        <v>0</v>
      </c>
      <c r="BL162" s="19" t="s">
        <v>584</v>
      </c>
      <c r="BM162" s="226" t="s">
        <v>661</v>
      </c>
    </row>
    <row r="163" s="2" customFormat="1">
      <c r="A163" s="40"/>
      <c r="B163" s="41"/>
      <c r="C163" s="42"/>
      <c r="D163" s="228" t="s">
        <v>149</v>
      </c>
      <c r="E163" s="42"/>
      <c r="F163" s="229" t="s">
        <v>660</v>
      </c>
      <c r="G163" s="42"/>
      <c r="H163" s="42"/>
      <c r="I163" s="230"/>
      <c r="J163" s="42"/>
      <c r="K163" s="42"/>
      <c r="L163" s="46"/>
      <c r="M163" s="231"/>
      <c r="N163" s="232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149</v>
      </c>
      <c r="AU163" s="19" t="s">
        <v>82</v>
      </c>
    </row>
    <row r="164" s="14" customFormat="1">
      <c r="A164" s="14"/>
      <c r="B164" s="243"/>
      <c r="C164" s="244"/>
      <c r="D164" s="228" t="s">
        <v>151</v>
      </c>
      <c r="E164" s="245" t="s">
        <v>19</v>
      </c>
      <c r="F164" s="246" t="s">
        <v>80</v>
      </c>
      <c r="G164" s="244"/>
      <c r="H164" s="247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151</v>
      </c>
      <c r="AU164" s="253" t="s">
        <v>82</v>
      </c>
      <c r="AV164" s="14" t="s">
        <v>82</v>
      </c>
      <c r="AW164" s="14" t="s">
        <v>35</v>
      </c>
      <c r="AX164" s="14" t="s">
        <v>80</v>
      </c>
      <c r="AY164" s="253" t="s">
        <v>141</v>
      </c>
    </row>
    <row r="165" s="2" customFormat="1" ht="33" customHeight="1">
      <c r="A165" s="40"/>
      <c r="B165" s="41"/>
      <c r="C165" s="215" t="s">
        <v>255</v>
      </c>
      <c r="D165" s="215" t="s">
        <v>143</v>
      </c>
      <c r="E165" s="216" t="s">
        <v>662</v>
      </c>
      <c r="F165" s="217" t="s">
        <v>663</v>
      </c>
      <c r="G165" s="218" t="s">
        <v>583</v>
      </c>
      <c r="H165" s="219">
        <v>1</v>
      </c>
      <c r="I165" s="220"/>
      <c r="J165" s="221">
        <f>ROUND(I165*H165,2)</f>
        <v>0</v>
      </c>
      <c r="K165" s="217" t="s">
        <v>19</v>
      </c>
      <c r="L165" s="46"/>
      <c r="M165" s="222" t="s">
        <v>19</v>
      </c>
      <c r="N165" s="223" t="s">
        <v>46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26" t="s">
        <v>584</v>
      </c>
      <c r="AT165" s="226" t="s">
        <v>143</v>
      </c>
      <c r="AU165" s="226" t="s">
        <v>82</v>
      </c>
      <c r="AY165" s="19" t="s">
        <v>141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19" t="s">
        <v>147</v>
      </c>
      <c r="BK165" s="227">
        <f>ROUND(I165*H165,2)</f>
        <v>0</v>
      </c>
      <c r="BL165" s="19" t="s">
        <v>584</v>
      </c>
      <c r="BM165" s="226" t="s">
        <v>664</v>
      </c>
    </row>
    <row r="166" s="2" customFormat="1">
      <c r="A166" s="40"/>
      <c r="B166" s="41"/>
      <c r="C166" s="42"/>
      <c r="D166" s="228" t="s">
        <v>149</v>
      </c>
      <c r="E166" s="42"/>
      <c r="F166" s="229" t="s">
        <v>663</v>
      </c>
      <c r="G166" s="42"/>
      <c r="H166" s="42"/>
      <c r="I166" s="230"/>
      <c r="J166" s="42"/>
      <c r="K166" s="42"/>
      <c r="L166" s="46"/>
      <c r="M166" s="231"/>
      <c r="N166" s="232"/>
      <c r="O166" s="87"/>
      <c r="P166" s="87"/>
      <c r="Q166" s="87"/>
      <c r="R166" s="87"/>
      <c r="S166" s="87"/>
      <c r="T166" s="88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149</v>
      </c>
      <c r="AU166" s="19" t="s">
        <v>82</v>
      </c>
    </row>
    <row r="167" s="14" customFormat="1">
      <c r="A167" s="14"/>
      <c r="B167" s="243"/>
      <c r="C167" s="244"/>
      <c r="D167" s="228" t="s">
        <v>151</v>
      </c>
      <c r="E167" s="245" t="s">
        <v>19</v>
      </c>
      <c r="F167" s="246" t="s">
        <v>80</v>
      </c>
      <c r="G167" s="244"/>
      <c r="H167" s="247">
        <v>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151</v>
      </c>
      <c r="AU167" s="253" t="s">
        <v>82</v>
      </c>
      <c r="AV167" s="14" t="s">
        <v>82</v>
      </c>
      <c r="AW167" s="14" t="s">
        <v>35</v>
      </c>
      <c r="AX167" s="14" t="s">
        <v>80</v>
      </c>
      <c r="AY167" s="253" t="s">
        <v>141</v>
      </c>
    </row>
    <row r="168" s="2" customFormat="1" ht="16.5" customHeight="1">
      <c r="A168" s="40"/>
      <c r="B168" s="41"/>
      <c r="C168" s="215" t="s">
        <v>261</v>
      </c>
      <c r="D168" s="215" t="s">
        <v>143</v>
      </c>
      <c r="E168" s="216" t="s">
        <v>665</v>
      </c>
      <c r="F168" s="217" t="s">
        <v>666</v>
      </c>
      <c r="G168" s="218" t="s">
        <v>667</v>
      </c>
      <c r="H168" s="219">
        <v>1</v>
      </c>
      <c r="I168" s="220"/>
      <c r="J168" s="221">
        <f>ROUND(I168*H168,2)</f>
        <v>0</v>
      </c>
      <c r="K168" s="217" t="s">
        <v>19</v>
      </c>
      <c r="L168" s="46"/>
      <c r="M168" s="222" t="s">
        <v>19</v>
      </c>
      <c r="N168" s="223" t="s">
        <v>46</v>
      </c>
      <c r="O168" s="87"/>
      <c r="P168" s="224">
        <f>O168*H168</f>
        <v>0</v>
      </c>
      <c r="Q168" s="224">
        <v>0.0094000000000000004</v>
      </c>
      <c r="R168" s="224">
        <f>Q168*H168</f>
        <v>0.0094000000000000004</v>
      </c>
      <c r="S168" s="224">
        <v>0</v>
      </c>
      <c r="T168" s="225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26" t="s">
        <v>584</v>
      </c>
      <c r="AT168" s="226" t="s">
        <v>143</v>
      </c>
      <c r="AU168" s="226" t="s">
        <v>82</v>
      </c>
      <c r="AY168" s="19" t="s">
        <v>141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19" t="s">
        <v>147</v>
      </c>
      <c r="BK168" s="227">
        <f>ROUND(I168*H168,2)</f>
        <v>0</v>
      </c>
      <c r="BL168" s="19" t="s">
        <v>584</v>
      </c>
      <c r="BM168" s="226" t="s">
        <v>668</v>
      </c>
    </row>
    <row r="169" s="2" customFormat="1">
      <c r="A169" s="40"/>
      <c r="B169" s="41"/>
      <c r="C169" s="42"/>
      <c r="D169" s="228" t="s">
        <v>149</v>
      </c>
      <c r="E169" s="42"/>
      <c r="F169" s="229" t="s">
        <v>666</v>
      </c>
      <c r="G169" s="42"/>
      <c r="H169" s="42"/>
      <c r="I169" s="230"/>
      <c r="J169" s="42"/>
      <c r="K169" s="42"/>
      <c r="L169" s="46"/>
      <c r="M169" s="231"/>
      <c r="N169" s="232"/>
      <c r="O169" s="87"/>
      <c r="P169" s="87"/>
      <c r="Q169" s="87"/>
      <c r="R169" s="87"/>
      <c r="S169" s="87"/>
      <c r="T169" s="88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149</v>
      </c>
      <c r="AU169" s="19" t="s">
        <v>82</v>
      </c>
    </row>
    <row r="170" s="14" customFormat="1">
      <c r="A170" s="14"/>
      <c r="B170" s="243"/>
      <c r="C170" s="244"/>
      <c r="D170" s="228" t="s">
        <v>151</v>
      </c>
      <c r="E170" s="245" t="s">
        <v>19</v>
      </c>
      <c r="F170" s="246" t="s">
        <v>80</v>
      </c>
      <c r="G170" s="244"/>
      <c r="H170" s="247">
        <v>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151</v>
      </c>
      <c r="AU170" s="253" t="s">
        <v>82</v>
      </c>
      <c r="AV170" s="14" t="s">
        <v>82</v>
      </c>
      <c r="AW170" s="14" t="s">
        <v>35</v>
      </c>
      <c r="AX170" s="14" t="s">
        <v>80</v>
      </c>
      <c r="AY170" s="253" t="s">
        <v>141</v>
      </c>
    </row>
    <row r="171" s="2" customFormat="1" ht="16.5" customHeight="1">
      <c r="A171" s="40"/>
      <c r="B171" s="41"/>
      <c r="C171" s="215" t="s">
        <v>267</v>
      </c>
      <c r="D171" s="215" t="s">
        <v>143</v>
      </c>
      <c r="E171" s="216" t="s">
        <v>669</v>
      </c>
      <c r="F171" s="217" t="s">
        <v>670</v>
      </c>
      <c r="G171" s="218" t="s">
        <v>583</v>
      </c>
      <c r="H171" s="219">
        <v>2</v>
      </c>
      <c r="I171" s="220"/>
      <c r="J171" s="221">
        <f>ROUND(I171*H171,2)</f>
        <v>0</v>
      </c>
      <c r="K171" s="217" t="s">
        <v>19</v>
      </c>
      <c r="L171" s="46"/>
      <c r="M171" s="222" t="s">
        <v>19</v>
      </c>
      <c r="N171" s="223" t="s">
        <v>46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584</v>
      </c>
      <c r="AT171" s="226" t="s">
        <v>143</v>
      </c>
      <c r="AU171" s="226" t="s">
        <v>82</v>
      </c>
      <c r="AY171" s="19" t="s">
        <v>141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147</v>
      </c>
      <c r="BK171" s="227">
        <f>ROUND(I171*H171,2)</f>
        <v>0</v>
      </c>
      <c r="BL171" s="19" t="s">
        <v>584</v>
      </c>
      <c r="BM171" s="226" t="s">
        <v>671</v>
      </c>
    </row>
    <row r="172" s="2" customFormat="1">
      <c r="A172" s="40"/>
      <c r="B172" s="41"/>
      <c r="C172" s="42"/>
      <c r="D172" s="228" t="s">
        <v>149</v>
      </c>
      <c r="E172" s="42"/>
      <c r="F172" s="229" t="s">
        <v>670</v>
      </c>
      <c r="G172" s="42"/>
      <c r="H172" s="42"/>
      <c r="I172" s="230"/>
      <c r="J172" s="42"/>
      <c r="K172" s="42"/>
      <c r="L172" s="46"/>
      <c r="M172" s="231"/>
      <c r="N172" s="232"/>
      <c r="O172" s="87"/>
      <c r="P172" s="87"/>
      <c r="Q172" s="87"/>
      <c r="R172" s="87"/>
      <c r="S172" s="87"/>
      <c r="T172" s="88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149</v>
      </c>
      <c r="AU172" s="19" t="s">
        <v>82</v>
      </c>
    </row>
    <row r="173" s="14" customFormat="1">
      <c r="A173" s="14"/>
      <c r="B173" s="243"/>
      <c r="C173" s="244"/>
      <c r="D173" s="228" t="s">
        <v>151</v>
      </c>
      <c r="E173" s="245" t="s">
        <v>19</v>
      </c>
      <c r="F173" s="246" t="s">
        <v>82</v>
      </c>
      <c r="G173" s="244"/>
      <c r="H173" s="247">
        <v>2</v>
      </c>
      <c r="I173" s="248"/>
      <c r="J173" s="244"/>
      <c r="K173" s="244"/>
      <c r="L173" s="249"/>
      <c r="M173" s="282"/>
      <c r="N173" s="283"/>
      <c r="O173" s="283"/>
      <c r="P173" s="283"/>
      <c r="Q173" s="283"/>
      <c r="R173" s="283"/>
      <c r="S173" s="283"/>
      <c r="T173" s="28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151</v>
      </c>
      <c r="AU173" s="253" t="s">
        <v>82</v>
      </c>
      <c r="AV173" s="14" t="s">
        <v>82</v>
      </c>
      <c r="AW173" s="14" t="s">
        <v>35</v>
      </c>
      <c r="AX173" s="14" t="s">
        <v>80</v>
      </c>
      <c r="AY173" s="253" t="s">
        <v>141</v>
      </c>
    </row>
    <row r="174" s="2" customFormat="1" ht="6.96" customHeight="1">
      <c r="A174" s="40"/>
      <c r="B174" s="62"/>
      <c r="C174" s="63"/>
      <c r="D174" s="63"/>
      <c r="E174" s="63"/>
      <c r="F174" s="63"/>
      <c r="G174" s="63"/>
      <c r="H174" s="63"/>
      <c r="I174" s="63"/>
      <c r="J174" s="63"/>
      <c r="K174" s="63"/>
      <c r="L174" s="46"/>
      <c r="M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</row>
  </sheetData>
  <sheetProtection sheet="1" autoFilter="0" formatColumns="0" formatRows="0" objects="1" scenarios="1" spinCount="100000" saltValue="LJUmvP5h7NEkz7kY6X7Ec1H6e8nWesJ2YpySvodTCnB3GelTGu0WH4E043Tp0kJSxS4nLivrsM+Gm0SjHzX2QA==" hashValue="eS0KqghUoLomHYW/2GVYLkOK4AEsvwuP9w2qrsAodKAPZzoUMV9v39zZ9TAMYkEp/GvrmdJYEJoHeuaHhZF5VQ==" algorithmName="SHA-512" password="CC35"/>
  <autoFilter ref="C86:K17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104</v>
      </c>
      <c r="L4" s="22"/>
      <c r="M4" s="144" t="s">
        <v>10</v>
      </c>
      <c r="AT4" s="19" t="s">
        <v>35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Raná, Vojtěchov, Mrákotínský potok, odstranění povodňových škod</v>
      </c>
      <c r="F7" s="145"/>
      <c r="G7" s="145"/>
      <c r="H7" s="145"/>
      <c r="L7" s="22"/>
    </row>
    <row r="8" s="1" customFormat="1" ht="12" customHeight="1">
      <c r="B8" s="22"/>
      <c r="D8" s="145" t="s">
        <v>105</v>
      </c>
      <c r="L8" s="22"/>
    </row>
    <row r="9" s="2" customFormat="1" ht="16.5" customHeight="1">
      <c r="A9" s="40"/>
      <c r="B9" s="46"/>
      <c r="C9" s="40"/>
      <c r="D9" s="40"/>
      <c r="E9" s="146" t="s">
        <v>672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30" customHeight="1">
      <c r="A11" s="40"/>
      <c r="B11" s="46"/>
      <c r="C11" s="40"/>
      <c r="D11" s="40"/>
      <c r="E11" s="148" t="s">
        <v>673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19.1.2026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27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28</v>
      </c>
      <c r="F17" s="40"/>
      <c r="G17" s="40"/>
      <c r="H17" s="40"/>
      <c r="I17" s="145" t="s">
        <v>29</v>
      </c>
      <c r="J17" s="136" t="s">
        <v>30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29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33</v>
      </c>
      <c r="E22" s="40"/>
      <c r="F22" s="40"/>
      <c r="G22" s="40"/>
      <c r="H22" s="40"/>
      <c r="I22" s="145" t="s">
        <v>26</v>
      </c>
      <c r="J22" s="136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674</v>
      </c>
      <c r="F23" s="40"/>
      <c r="G23" s="40"/>
      <c r="H23" s="40"/>
      <c r="I23" s="145" t="s">
        <v>29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674</v>
      </c>
      <c r="F26" s="40"/>
      <c r="G26" s="40"/>
      <c r="H26" s="40"/>
      <c r="I26" s="145" t="s">
        <v>29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ROUND(J93,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ROUND((SUM(BE93:BE303)),  2)</f>
        <v>0</v>
      </c>
      <c r="G35" s="40"/>
      <c r="H35" s="40"/>
      <c r="I35" s="160">
        <v>0.20999999999999999</v>
      </c>
      <c r="J35" s="159">
        <f>ROUND(((SUM(BE93:BE303))*I35),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45</v>
      </c>
      <c r="F36" s="159">
        <f>ROUND((SUM(BF93:BF303)),  2)</f>
        <v>0</v>
      </c>
      <c r="G36" s="40"/>
      <c r="H36" s="40"/>
      <c r="I36" s="160">
        <v>0.12</v>
      </c>
      <c r="J36" s="159">
        <f>ROUND(((SUM(BF93:BF303))*I36),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43</v>
      </c>
      <c r="E37" s="145" t="s">
        <v>46</v>
      </c>
      <c r="F37" s="159">
        <f>ROUND((SUM(BG93:BG303)),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ROUND((SUM(BH93:BH303)),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ROUND((SUM(BI93:BI303)),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Raná, Vojtěchov, Mrákotínský potok, odstranění povodňových škod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672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30" customHeight="1">
      <c r="A54" s="40"/>
      <c r="B54" s="41"/>
      <c r="C54" s="42"/>
      <c r="D54" s="42"/>
      <c r="E54" s="72" t="str">
        <f>E11</f>
        <v>SO 01 - Odstranění poškození příčných a stabilizačních objektů v korytech vodních toků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Pardubický kraj</v>
      </c>
      <c r="G56" s="42"/>
      <c r="H56" s="42"/>
      <c r="I56" s="34" t="s">
        <v>23</v>
      </c>
      <c r="J56" s="75" t="str">
        <f>IF(J14="","",J14)</f>
        <v>19.1.2026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Labe, státní podnik</v>
      </c>
      <c r="G58" s="42"/>
      <c r="H58" s="42"/>
      <c r="I58" s="34" t="s">
        <v>33</v>
      </c>
      <c r="J58" s="38" t="str">
        <f>E23</f>
        <v>Štěpán Vyhnálek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Štěpán Vyhnálek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114</v>
      </c>
      <c r="D61" s="174"/>
      <c r="E61" s="174"/>
      <c r="F61" s="174"/>
      <c r="G61" s="174"/>
      <c r="H61" s="174"/>
      <c r="I61" s="174"/>
      <c r="J61" s="175" t="s">
        <v>115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5">
        <f>J93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7"/>
      <c r="C64" s="178"/>
      <c r="D64" s="179" t="s">
        <v>117</v>
      </c>
      <c r="E64" s="180"/>
      <c r="F64" s="180"/>
      <c r="G64" s="180"/>
      <c r="H64" s="180"/>
      <c r="I64" s="180"/>
      <c r="J64" s="181">
        <f>J94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118</v>
      </c>
      <c r="E65" s="185"/>
      <c r="F65" s="185"/>
      <c r="G65" s="185"/>
      <c r="H65" s="185"/>
      <c r="I65" s="185"/>
      <c r="J65" s="186">
        <f>J95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119</v>
      </c>
      <c r="E66" s="185"/>
      <c r="F66" s="185"/>
      <c r="G66" s="185"/>
      <c r="H66" s="185"/>
      <c r="I66" s="185"/>
      <c r="J66" s="186">
        <f>J141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120</v>
      </c>
      <c r="E67" s="185"/>
      <c r="F67" s="185"/>
      <c r="G67" s="185"/>
      <c r="H67" s="185"/>
      <c r="I67" s="185"/>
      <c r="J67" s="186">
        <f>J203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675</v>
      </c>
      <c r="E68" s="185"/>
      <c r="F68" s="185"/>
      <c r="G68" s="185"/>
      <c r="H68" s="185"/>
      <c r="I68" s="185"/>
      <c r="J68" s="186">
        <f>J234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122</v>
      </c>
      <c r="E69" s="185"/>
      <c r="F69" s="185"/>
      <c r="G69" s="185"/>
      <c r="H69" s="185"/>
      <c r="I69" s="185"/>
      <c r="J69" s="186">
        <f>J239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676</v>
      </c>
      <c r="E70" s="185"/>
      <c r="F70" s="185"/>
      <c r="G70" s="185"/>
      <c r="H70" s="185"/>
      <c r="I70" s="185"/>
      <c r="J70" s="186">
        <f>J273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124</v>
      </c>
      <c r="E71" s="185"/>
      <c r="F71" s="185"/>
      <c r="G71" s="185"/>
      <c r="H71" s="185"/>
      <c r="I71" s="185"/>
      <c r="J71" s="186">
        <f>J300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126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2" t="str">
        <f>E7</f>
        <v>Raná, Vojtěchov, Mrákotínský potok, odstranění povodňových škod</v>
      </c>
      <c r="F81" s="34"/>
      <c r="G81" s="34"/>
      <c r="H81" s="34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105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2" t="s">
        <v>672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107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30" customHeight="1">
      <c r="A85" s="40"/>
      <c r="B85" s="41"/>
      <c r="C85" s="42"/>
      <c r="D85" s="42"/>
      <c r="E85" s="72" t="str">
        <f>E11</f>
        <v>SO 01 - Odstranění poškození příčných a stabilizačních objektů v korytech vodních toků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Pardubický kraj</v>
      </c>
      <c r="G87" s="42"/>
      <c r="H87" s="42"/>
      <c r="I87" s="34" t="s">
        <v>23</v>
      </c>
      <c r="J87" s="75" t="str">
        <f>IF(J14="","",J14)</f>
        <v>19.1.2026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Povodí Labe, státní podnik</v>
      </c>
      <c r="G89" s="42"/>
      <c r="H89" s="42"/>
      <c r="I89" s="34" t="s">
        <v>33</v>
      </c>
      <c r="J89" s="38" t="str">
        <f>E23</f>
        <v>Štěpán Vyhnálek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IF(E20="","",E20)</f>
        <v>Vyplň údaj</v>
      </c>
      <c r="G90" s="42"/>
      <c r="H90" s="42"/>
      <c r="I90" s="34" t="s">
        <v>36</v>
      </c>
      <c r="J90" s="38" t="str">
        <f>E26</f>
        <v>Štěpán Vyhnálek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8"/>
      <c r="B92" s="189"/>
      <c r="C92" s="190" t="s">
        <v>127</v>
      </c>
      <c r="D92" s="191" t="s">
        <v>58</v>
      </c>
      <c r="E92" s="191" t="s">
        <v>54</v>
      </c>
      <c r="F92" s="191" t="s">
        <v>55</v>
      </c>
      <c r="G92" s="191" t="s">
        <v>128</v>
      </c>
      <c r="H92" s="191" t="s">
        <v>129</v>
      </c>
      <c r="I92" s="191" t="s">
        <v>130</v>
      </c>
      <c r="J92" s="191" t="s">
        <v>115</v>
      </c>
      <c r="K92" s="192" t="s">
        <v>131</v>
      </c>
      <c r="L92" s="193"/>
      <c r="M92" s="95" t="s">
        <v>19</v>
      </c>
      <c r="N92" s="96" t="s">
        <v>43</v>
      </c>
      <c r="O92" s="96" t="s">
        <v>132</v>
      </c>
      <c r="P92" s="96" t="s">
        <v>133</v>
      </c>
      <c r="Q92" s="96" t="s">
        <v>134</v>
      </c>
      <c r="R92" s="96" t="s">
        <v>135</v>
      </c>
      <c r="S92" s="96" t="s">
        <v>136</v>
      </c>
      <c r="T92" s="97" t="s">
        <v>137</v>
      </c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40"/>
      <c r="B93" s="41"/>
      <c r="C93" s="102" t="s">
        <v>138</v>
      </c>
      <c r="D93" s="42"/>
      <c r="E93" s="42"/>
      <c r="F93" s="42"/>
      <c r="G93" s="42"/>
      <c r="H93" s="42"/>
      <c r="I93" s="42"/>
      <c r="J93" s="194">
        <f>BK93</f>
        <v>0</v>
      </c>
      <c r="K93" s="42"/>
      <c r="L93" s="46"/>
      <c r="M93" s="98"/>
      <c r="N93" s="195"/>
      <c r="O93" s="99"/>
      <c r="P93" s="196">
        <f>P94</f>
        <v>0</v>
      </c>
      <c r="Q93" s="99"/>
      <c r="R93" s="196">
        <f>R94</f>
        <v>350.15475445999999</v>
      </c>
      <c r="S93" s="99"/>
      <c r="T93" s="197">
        <f>T94</f>
        <v>183.72999999999999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72</v>
      </c>
      <c r="AU93" s="19" t="s">
        <v>116</v>
      </c>
      <c r="BK93" s="198">
        <f>BK94</f>
        <v>0</v>
      </c>
    </row>
    <row r="94" s="12" customFormat="1" ht="25.92" customHeight="1">
      <c r="A94" s="12"/>
      <c r="B94" s="199"/>
      <c r="C94" s="200"/>
      <c r="D94" s="201" t="s">
        <v>72</v>
      </c>
      <c r="E94" s="202" t="s">
        <v>139</v>
      </c>
      <c r="F94" s="202" t="s">
        <v>140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P95+P141+P203+P234+P239+P273+P300</f>
        <v>0</v>
      </c>
      <c r="Q94" s="207"/>
      <c r="R94" s="208">
        <f>R95+R141+R203+R234+R239+R273+R300</f>
        <v>350.15475445999999</v>
      </c>
      <c r="S94" s="207"/>
      <c r="T94" s="209">
        <f>T95+T141+T203+T234+T239+T273+T300</f>
        <v>183.72999999999999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80</v>
      </c>
      <c r="AT94" s="211" t="s">
        <v>72</v>
      </c>
      <c r="AU94" s="211" t="s">
        <v>73</v>
      </c>
      <c r="AY94" s="210" t="s">
        <v>141</v>
      </c>
      <c r="BK94" s="212">
        <f>BK95+BK141+BK203+BK234+BK239+BK273+BK300</f>
        <v>0</v>
      </c>
    </row>
    <row r="95" s="12" customFormat="1" ht="22.8" customHeight="1">
      <c r="A95" s="12"/>
      <c r="B95" s="199"/>
      <c r="C95" s="200"/>
      <c r="D95" s="201" t="s">
        <v>72</v>
      </c>
      <c r="E95" s="213" t="s">
        <v>80</v>
      </c>
      <c r="F95" s="213" t="s">
        <v>142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SUM(P96:P140)</f>
        <v>0</v>
      </c>
      <c r="Q95" s="207"/>
      <c r="R95" s="208">
        <f>SUM(R96:R140)</f>
        <v>0.0029190000000000002</v>
      </c>
      <c r="S95" s="207"/>
      <c r="T95" s="209">
        <f>SUM(T96:T140)</f>
        <v>1.8039999999999998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80</v>
      </c>
      <c r="AY95" s="210" t="s">
        <v>141</v>
      </c>
      <c r="BK95" s="212">
        <f>SUM(BK96:BK140)</f>
        <v>0</v>
      </c>
    </row>
    <row r="96" s="2" customFormat="1" ht="24.15" customHeight="1">
      <c r="A96" s="40"/>
      <c r="B96" s="41"/>
      <c r="C96" s="215" t="s">
        <v>80</v>
      </c>
      <c r="D96" s="215" t="s">
        <v>143</v>
      </c>
      <c r="E96" s="216" t="s">
        <v>677</v>
      </c>
      <c r="F96" s="217" t="s">
        <v>678</v>
      </c>
      <c r="G96" s="218" t="s">
        <v>679</v>
      </c>
      <c r="H96" s="219">
        <v>0.050999999999999997</v>
      </c>
      <c r="I96" s="220"/>
      <c r="J96" s="221">
        <f>ROUND(I96*H96,2)</f>
        <v>0</v>
      </c>
      <c r="K96" s="217" t="s">
        <v>19</v>
      </c>
      <c r="L96" s="46"/>
      <c r="M96" s="222" t="s">
        <v>19</v>
      </c>
      <c r="N96" s="223" t="s">
        <v>46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147</v>
      </c>
      <c r="AT96" s="226" t="s">
        <v>143</v>
      </c>
      <c r="AU96" s="226" t="s">
        <v>82</v>
      </c>
      <c r="AY96" s="19" t="s">
        <v>141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147</v>
      </c>
      <c r="BK96" s="227">
        <f>ROUND(I96*H96,2)</f>
        <v>0</v>
      </c>
      <c r="BL96" s="19" t="s">
        <v>147</v>
      </c>
      <c r="BM96" s="226" t="s">
        <v>680</v>
      </c>
    </row>
    <row r="97" s="2" customFormat="1">
      <c r="A97" s="40"/>
      <c r="B97" s="41"/>
      <c r="C97" s="42"/>
      <c r="D97" s="228" t="s">
        <v>149</v>
      </c>
      <c r="E97" s="42"/>
      <c r="F97" s="229" t="s">
        <v>678</v>
      </c>
      <c r="G97" s="42"/>
      <c r="H97" s="42"/>
      <c r="I97" s="230"/>
      <c r="J97" s="42"/>
      <c r="K97" s="42"/>
      <c r="L97" s="46"/>
      <c r="M97" s="231"/>
      <c r="N97" s="232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149</v>
      </c>
      <c r="AU97" s="19" t="s">
        <v>82</v>
      </c>
    </row>
    <row r="98" s="14" customFormat="1">
      <c r="A98" s="14"/>
      <c r="B98" s="243"/>
      <c r="C98" s="244"/>
      <c r="D98" s="228" t="s">
        <v>151</v>
      </c>
      <c r="E98" s="245" t="s">
        <v>19</v>
      </c>
      <c r="F98" s="246" t="s">
        <v>681</v>
      </c>
      <c r="G98" s="244"/>
      <c r="H98" s="247">
        <v>0.050999999999999997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151</v>
      </c>
      <c r="AU98" s="253" t="s">
        <v>82</v>
      </c>
      <c r="AV98" s="14" t="s">
        <v>82</v>
      </c>
      <c r="AW98" s="14" t="s">
        <v>35</v>
      </c>
      <c r="AX98" s="14" t="s">
        <v>80</v>
      </c>
      <c r="AY98" s="253" t="s">
        <v>141</v>
      </c>
    </row>
    <row r="99" s="13" customFormat="1">
      <c r="A99" s="13"/>
      <c r="B99" s="233"/>
      <c r="C99" s="234"/>
      <c r="D99" s="228" t="s">
        <v>151</v>
      </c>
      <c r="E99" s="235" t="s">
        <v>19</v>
      </c>
      <c r="F99" s="236" t="s">
        <v>682</v>
      </c>
      <c r="G99" s="234"/>
      <c r="H99" s="235" t="s">
        <v>19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151</v>
      </c>
      <c r="AU99" s="242" t="s">
        <v>82</v>
      </c>
      <c r="AV99" s="13" t="s">
        <v>80</v>
      </c>
      <c r="AW99" s="13" t="s">
        <v>35</v>
      </c>
      <c r="AX99" s="13" t="s">
        <v>73</v>
      </c>
      <c r="AY99" s="242" t="s">
        <v>141</v>
      </c>
    </row>
    <row r="100" s="2" customFormat="1" ht="66.75" customHeight="1">
      <c r="A100" s="40"/>
      <c r="B100" s="41"/>
      <c r="C100" s="215" t="s">
        <v>82</v>
      </c>
      <c r="D100" s="215" t="s">
        <v>143</v>
      </c>
      <c r="E100" s="216" t="s">
        <v>683</v>
      </c>
      <c r="F100" s="217" t="s">
        <v>684</v>
      </c>
      <c r="G100" s="218" t="s">
        <v>146</v>
      </c>
      <c r="H100" s="219">
        <v>4.0999999999999996</v>
      </c>
      <c r="I100" s="220"/>
      <c r="J100" s="221">
        <f>ROUND(I100*H100,2)</f>
        <v>0</v>
      </c>
      <c r="K100" s="217" t="s">
        <v>685</v>
      </c>
      <c r="L100" s="46"/>
      <c r="M100" s="222" t="s">
        <v>19</v>
      </c>
      <c r="N100" s="223" t="s">
        <v>46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0.44</v>
      </c>
      <c r="T100" s="225">
        <f>S100*H100</f>
        <v>1.8039999999999998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147</v>
      </c>
      <c r="AT100" s="226" t="s">
        <v>143</v>
      </c>
      <c r="AU100" s="226" t="s">
        <v>82</v>
      </c>
      <c r="AY100" s="19" t="s">
        <v>141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147</v>
      </c>
      <c r="BK100" s="227">
        <f>ROUND(I100*H100,2)</f>
        <v>0</v>
      </c>
      <c r="BL100" s="19" t="s">
        <v>147</v>
      </c>
      <c r="BM100" s="226" t="s">
        <v>686</v>
      </c>
    </row>
    <row r="101" s="2" customFormat="1">
      <c r="A101" s="40"/>
      <c r="B101" s="41"/>
      <c r="C101" s="42"/>
      <c r="D101" s="228" t="s">
        <v>149</v>
      </c>
      <c r="E101" s="42"/>
      <c r="F101" s="229" t="s">
        <v>684</v>
      </c>
      <c r="G101" s="42"/>
      <c r="H101" s="42"/>
      <c r="I101" s="230"/>
      <c r="J101" s="42"/>
      <c r="K101" s="42"/>
      <c r="L101" s="46"/>
      <c r="M101" s="231"/>
      <c r="N101" s="232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82</v>
      </c>
    </row>
    <row r="102" s="2" customFormat="1">
      <c r="A102" s="40"/>
      <c r="B102" s="41"/>
      <c r="C102" s="42"/>
      <c r="D102" s="254" t="s">
        <v>159</v>
      </c>
      <c r="E102" s="42"/>
      <c r="F102" s="255" t="s">
        <v>687</v>
      </c>
      <c r="G102" s="42"/>
      <c r="H102" s="42"/>
      <c r="I102" s="230"/>
      <c r="J102" s="42"/>
      <c r="K102" s="42"/>
      <c r="L102" s="46"/>
      <c r="M102" s="231"/>
      <c r="N102" s="232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159</v>
      </c>
      <c r="AU102" s="19" t="s">
        <v>82</v>
      </c>
    </row>
    <row r="103" s="14" customFormat="1">
      <c r="A103" s="14"/>
      <c r="B103" s="243"/>
      <c r="C103" s="244"/>
      <c r="D103" s="228" t="s">
        <v>151</v>
      </c>
      <c r="E103" s="245" t="s">
        <v>19</v>
      </c>
      <c r="F103" s="246" t="s">
        <v>688</v>
      </c>
      <c r="G103" s="244"/>
      <c r="H103" s="247">
        <v>4.0999999999999996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151</v>
      </c>
      <c r="AU103" s="253" t="s">
        <v>82</v>
      </c>
      <c r="AV103" s="14" t="s">
        <v>82</v>
      </c>
      <c r="AW103" s="14" t="s">
        <v>35</v>
      </c>
      <c r="AX103" s="14" t="s">
        <v>80</v>
      </c>
      <c r="AY103" s="253" t="s">
        <v>141</v>
      </c>
    </row>
    <row r="104" s="2" customFormat="1" ht="24.15" customHeight="1">
      <c r="A104" s="40"/>
      <c r="B104" s="41"/>
      <c r="C104" s="215" t="s">
        <v>162</v>
      </c>
      <c r="D104" s="215" t="s">
        <v>143</v>
      </c>
      <c r="E104" s="216" t="s">
        <v>210</v>
      </c>
      <c r="F104" s="217" t="s">
        <v>213</v>
      </c>
      <c r="G104" s="218" t="s">
        <v>184</v>
      </c>
      <c r="H104" s="219">
        <v>129.40000000000001</v>
      </c>
      <c r="I104" s="220"/>
      <c r="J104" s="221">
        <f>ROUND(I104*H104,2)</f>
        <v>0</v>
      </c>
      <c r="K104" s="217" t="s">
        <v>685</v>
      </c>
      <c r="L104" s="46"/>
      <c r="M104" s="222" t="s">
        <v>19</v>
      </c>
      <c r="N104" s="223" t="s">
        <v>46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147</v>
      </c>
      <c r="AT104" s="226" t="s">
        <v>143</v>
      </c>
      <c r="AU104" s="226" t="s">
        <v>82</v>
      </c>
      <c r="AY104" s="19" t="s">
        <v>141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147</v>
      </c>
      <c r="BK104" s="227">
        <f>ROUND(I104*H104,2)</f>
        <v>0</v>
      </c>
      <c r="BL104" s="19" t="s">
        <v>147</v>
      </c>
      <c r="BM104" s="226" t="s">
        <v>689</v>
      </c>
    </row>
    <row r="105" s="2" customFormat="1">
      <c r="A105" s="40"/>
      <c r="B105" s="41"/>
      <c r="C105" s="42"/>
      <c r="D105" s="228" t="s">
        <v>149</v>
      </c>
      <c r="E105" s="42"/>
      <c r="F105" s="229" t="s">
        <v>213</v>
      </c>
      <c r="G105" s="42"/>
      <c r="H105" s="42"/>
      <c r="I105" s="230"/>
      <c r="J105" s="42"/>
      <c r="K105" s="42"/>
      <c r="L105" s="46"/>
      <c r="M105" s="231"/>
      <c r="N105" s="232"/>
      <c r="O105" s="87"/>
      <c r="P105" s="87"/>
      <c r="Q105" s="87"/>
      <c r="R105" s="87"/>
      <c r="S105" s="87"/>
      <c r="T105" s="88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149</v>
      </c>
      <c r="AU105" s="19" t="s">
        <v>82</v>
      </c>
    </row>
    <row r="106" s="2" customFormat="1">
      <c r="A106" s="40"/>
      <c r="B106" s="41"/>
      <c r="C106" s="42"/>
      <c r="D106" s="254" t="s">
        <v>159</v>
      </c>
      <c r="E106" s="42"/>
      <c r="F106" s="255" t="s">
        <v>690</v>
      </c>
      <c r="G106" s="42"/>
      <c r="H106" s="42"/>
      <c r="I106" s="230"/>
      <c r="J106" s="42"/>
      <c r="K106" s="42"/>
      <c r="L106" s="46"/>
      <c r="M106" s="231"/>
      <c r="N106" s="232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159</v>
      </c>
      <c r="AU106" s="19" t="s">
        <v>82</v>
      </c>
    </row>
    <row r="107" s="14" customFormat="1">
      <c r="A107" s="14"/>
      <c r="B107" s="243"/>
      <c r="C107" s="244"/>
      <c r="D107" s="228" t="s">
        <v>151</v>
      </c>
      <c r="E107" s="245" t="s">
        <v>19</v>
      </c>
      <c r="F107" s="246" t="s">
        <v>691</v>
      </c>
      <c r="G107" s="244"/>
      <c r="H107" s="247">
        <v>47.5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151</v>
      </c>
      <c r="AU107" s="253" t="s">
        <v>82</v>
      </c>
      <c r="AV107" s="14" t="s">
        <v>82</v>
      </c>
      <c r="AW107" s="14" t="s">
        <v>35</v>
      </c>
      <c r="AX107" s="14" t="s">
        <v>73</v>
      </c>
      <c r="AY107" s="253" t="s">
        <v>141</v>
      </c>
    </row>
    <row r="108" s="14" customFormat="1">
      <c r="A108" s="14"/>
      <c r="B108" s="243"/>
      <c r="C108" s="244"/>
      <c r="D108" s="228" t="s">
        <v>151</v>
      </c>
      <c r="E108" s="245" t="s">
        <v>19</v>
      </c>
      <c r="F108" s="246" t="s">
        <v>692</v>
      </c>
      <c r="G108" s="244"/>
      <c r="H108" s="247">
        <v>35.700000000000003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151</v>
      </c>
      <c r="AU108" s="253" t="s">
        <v>82</v>
      </c>
      <c r="AV108" s="14" t="s">
        <v>82</v>
      </c>
      <c r="AW108" s="14" t="s">
        <v>35</v>
      </c>
      <c r="AX108" s="14" t="s">
        <v>73</v>
      </c>
      <c r="AY108" s="253" t="s">
        <v>141</v>
      </c>
    </row>
    <row r="109" s="14" customFormat="1">
      <c r="A109" s="14"/>
      <c r="B109" s="243"/>
      <c r="C109" s="244"/>
      <c r="D109" s="228" t="s">
        <v>151</v>
      </c>
      <c r="E109" s="245" t="s">
        <v>19</v>
      </c>
      <c r="F109" s="246" t="s">
        <v>693</v>
      </c>
      <c r="G109" s="244"/>
      <c r="H109" s="247">
        <v>46.200000000000003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151</v>
      </c>
      <c r="AU109" s="253" t="s">
        <v>82</v>
      </c>
      <c r="AV109" s="14" t="s">
        <v>82</v>
      </c>
      <c r="AW109" s="14" t="s">
        <v>35</v>
      </c>
      <c r="AX109" s="14" t="s">
        <v>73</v>
      </c>
      <c r="AY109" s="253" t="s">
        <v>141</v>
      </c>
    </row>
    <row r="110" s="15" customFormat="1">
      <c r="A110" s="15"/>
      <c r="B110" s="266"/>
      <c r="C110" s="267"/>
      <c r="D110" s="228" t="s">
        <v>151</v>
      </c>
      <c r="E110" s="268" t="s">
        <v>19</v>
      </c>
      <c r="F110" s="269" t="s">
        <v>190</v>
      </c>
      <c r="G110" s="267"/>
      <c r="H110" s="270">
        <v>129.40000000000001</v>
      </c>
      <c r="I110" s="271"/>
      <c r="J110" s="267"/>
      <c r="K110" s="267"/>
      <c r="L110" s="272"/>
      <c r="M110" s="273"/>
      <c r="N110" s="274"/>
      <c r="O110" s="274"/>
      <c r="P110" s="274"/>
      <c r="Q110" s="274"/>
      <c r="R110" s="274"/>
      <c r="S110" s="274"/>
      <c r="T110" s="27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76" t="s">
        <v>151</v>
      </c>
      <c r="AU110" s="276" t="s">
        <v>82</v>
      </c>
      <c r="AV110" s="15" t="s">
        <v>147</v>
      </c>
      <c r="AW110" s="15" t="s">
        <v>35</v>
      </c>
      <c r="AX110" s="15" t="s">
        <v>80</v>
      </c>
      <c r="AY110" s="276" t="s">
        <v>141</v>
      </c>
    </row>
    <row r="111" s="2" customFormat="1" ht="44.25" customHeight="1">
      <c r="A111" s="40"/>
      <c r="B111" s="41"/>
      <c r="C111" s="215" t="s">
        <v>147</v>
      </c>
      <c r="D111" s="215" t="s">
        <v>143</v>
      </c>
      <c r="E111" s="216" t="s">
        <v>694</v>
      </c>
      <c r="F111" s="217" t="s">
        <v>695</v>
      </c>
      <c r="G111" s="218" t="s">
        <v>184</v>
      </c>
      <c r="H111" s="219">
        <v>27.899999999999999</v>
      </c>
      <c r="I111" s="220"/>
      <c r="J111" s="221">
        <f>ROUND(I111*H111,2)</f>
        <v>0</v>
      </c>
      <c r="K111" s="217" t="s">
        <v>685</v>
      </c>
      <c r="L111" s="46"/>
      <c r="M111" s="222" t="s">
        <v>19</v>
      </c>
      <c r="N111" s="223" t="s">
        <v>46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147</v>
      </c>
      <c r="AT111" s="226" t="s">
        <v>143</v>
      </c>
      <c r="AU111" s="226" t="s">
        <v>82</v>
      </c>
      <c r="AY111" s="19" t="s">
        <v>141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147</v>
      </c>
      <c r="BK111" s="227">
        <f>ROUND(I111*H111,2)</f>
        <v>0</v>
      </c>
      <c r="BL111" s="19" t="s">
        <v>147</v>
      </c>
      <c r="BM111" s="226" t="s">
        <v>696</v>
      </c>
    </row>
    <row r="112" s="2" customFormat="1">
      <c r="A112" s="40"/>
      <c r="B112" s="41"/>
      <c r="C112" s="42"/>
      <c r="D112" s="228" t="s">
        <v>149</v>
      </c>
      <c r="E112" s="42"/>
      <c r="F112" s="229" t="s">
        <v>695</v>
      </c>
      <c r="G112" s="42"/>
      <c r="H112" s="42"/>
      <c r="I112" s="230"/>
      <c r="J112" s="42"/>
      <c r="K112" s="42"/>
      <c r="L112" s="46"/>
      <c r="M112" s="231"/>
      <c r="N112" s="232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149</v>
      </c>
      <c r="AU112" s="19" t="s">
        <v>82</v>
      </c>
    </row>
    <row r="113" s="2" customFormat="1">
      <c r="A113" s="40"/>
      <c r="B113" s="41"/>
      <c r="C113" s="42"/>
      <c r="D113" s="254" t="s">
        <v>159</v>
      </c>
      <c r="E113" s="42"/>
      <c r="F113" s="255" t="s">
        <v>697</v>
      </c>
      <c r="G113" s="42"/>
      <c r="H113" s="42"/>
      <c r="I113" s="230"/>
      <c r="J113" s="42"/>
      <c r="K113" s="42"/>
      <c r="L113" s="46"/>
      <c r="M113" s="231"/>
      <c r="N113" s="232"/>
      <c r="O113" s="87"/>
      <c r="P113" s="87"/>
      <c r="Q113" s="87"/>
      <c r="R113" s="87"/>
      <c r="S113" s="87"/>
      <c r="T113" s="88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159</v>
      </c>
      <c r="AU113" s="19" t="s">
        <v>82</v>
      </c>
    </row>
    <row r="114" s="14" customFormat="1">
      <c r="A114" s="14"/>
      <c r="B114" s="243"/>
      <c r="C114" s="244"/>
      <c r="D114" s="228" t="s">
        <v>151</v>
      </c>
      <c r="E114" s="245" t="s">
        <v>19</v>
      </c>
      <c r="F114" s="246" t="s">
        <v>698</v>
      </c>
      <c r="G114" s="244"/>
      <c r="H114" s="247">
        <v>10.5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151</v>
      </c>
      <c r="AU114" s="253" t="s">
        <v>82</v>
      </c>
      <c r="AV114" s="14" t="s">
        <v>82</v>
      </c>
      <c r="AW114" s="14" t="s">
        <v>35</v>
      </c>
      <c r="AX114" s="14" t="s">
        <v>73</v>
      </c>
      <c r="AY114" s="253" t="s">
        <v>141</v>
      </c>
    </row>
    <row r="115" s="14" customFormat="1">
      <c r="A115" s="14"/>
      <c r="B115" s="243"/>
      <c r="C115" s="244"/>
      <c r="D115" s="228" t="s">
        <v>151</v>
      </c>
      <c r="E115" s="245" t="s">
        <v>19</v>
      </c>
      <c r="F115" s="246" t="s">
        <v>699</v>
      </c>
      <c r="G115" s="244"/>
      <c r="H115" s="247">
        <v>7.9000000000000004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3" t="s">
        <v>151</v>
      </c>
      <c r="AU115" s="253" t="s">
        <v>82</v>
      </c>
      <c r="AV115" s="14" t="s">
        <v>82</v>
      </c>
      <c r="AW115" s="14" t="s">
        <v>35</v>
      </c>
      <c r="AX115" s="14" t="s">
        <v>73</v>
      </c>
      <c r="AY115" s="253" t="s">
        <v>141</v>
      </c>
    </row>
    <row r="116" s="14" customFormat="1">
      <c r="A116" s="14"/>
      <c r="B116" s="243"/>
      <c r="C116" s="244"/>
      <c r="D116" s="228" t="s">
        <v>151</v>
      </c>
      <c r="E116" s="245" t="s">
        <v>19</v>
      </c>
      <c r="F116" s="246" t="s">
        <v>700</v>
      </c>
      <c r="G116" s="244"/>
      <c r="H116" s="247">
        <v>9.5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53" t="s">
        <v>151</v>
      </c>
      <c r="AU116" s="253" t="s">
        <v>82</v>
      </c>
      <c r="AV116" s="14" t="s">
        <v>82</v>
      </c>
      <c r="AW116" s="14" t="s">
        <v>35</v>
      </c>
      <c r="AX116" s="14" t="s">
        <v>73</v>
      </c>
      <c r="AY116" s="253" t="s">
        <v>141</v>
      </c>
    </row>
    <row r="117" s="15" customFormat="1">
      <c r="A117" s="15"/>
      <c r="B117" s="266"/>
      <c r="C117" s="267"/>
      <c r="D117" s="228" t="s">
        <v>151</v>
      </c>
      <c r="E117" s="268" t="s">
        <v>19</v>
      </c>
      <c r="F117" s="269" t="s">
        <v>190</v>
      </c>
      <c r="G117" s="267"/>
      <c r="H117" s="270">
        <v>27.899999999999999</v>
      </c>
      <c r="I117" s="271"/>
      <c r="J117" s="267"/>
      <c r="K117" s="267"/>
      <c r="L117" s="272"/>
      <c r="M117" s="273"/>
      <c r="N117" s="274"/>
      <c r="O117" s="274"/>
      <c r="P117" s="274"/>
      <c r="Q117" s="274"/>
      <c r="R117" s="274"/>
      <c r="S117" s="274"/>
      <c r="T117" s="27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6" t="s">
        <v>151</v>
      </c>
      <c r="AU117" s="276" t="s">
        <v>82</v>
      </c>
      <c r="AV117" s="15" t="s">
        <v>147</v>
      </c>
      <c r="AW117" s="15" t="s">
        <v>35</v>
      </c>
      <c r="AX117" s="15" t="s">
        <v>80</v>
      </c>
      <c r="AY117" s="276" t="s">
        <v>141</v>
      </c>
    </row>
    <row r="118" s="2" customFormat="1" ht="49.05" customHeight="1">
      <c r="A118" s="40"/>
      <c r="B118" s="41"/>
      <c r="C118" s="215" t="s">
        <v>175</v>
      </c>
      <c r="D118" s="215" t="s">
        <v>143</v>
      </c>
      <c r="E118" s="216" t="s">
        <v>701</v>
      </c>
      <c r="F118" s="217" t="s">
        <v>702</v>
      </c>
      <c r="G118" s="218" t="s">
        <v>146</v>
      </c>
      <c r="H118" s="219">
        <v>97.299999999999997</v>
      </c>
      <c r="I118" s="220"/>
      <c r="J118" s="221">
        <f>ROUND(I118*H118,2)</f>
        <v>0</v>
      </c>
      <c r="K118" s="217" t="s">
        <v>685</v>
      </c>
      <c r="L118" s="46"/>
      <c r="M118" s="222" t="s">
        <v>19</v>
      </c>
      <c r="N118" s="223" t="s">
        <v>46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147</v>
      </c>
      <c r="AT118" s="226" t="s">
        <v>143</v>
      </c>
      <c r="AU118" s="226" t="s">
        <v>82</v>
      </c>
      <c r="AY118" s="19" t="s">
        <v>141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147</v>
      </c>
      <c r="BK118" s="227">
        <f>ROUND(I118*H118,2)</f>
        <v>0</v>
      </c>
      <c r="BL118" s="19" t="s">
        <v>147</v>
      </c>
      <c r="BM118" s="226" t="s">
        <v>703</v>
      </c>
    </row>
    <row r="119" s="2" customFormat="1">
      <c r="A119" s="40"/>
      <c r="B119" s="41"/>
      <c r="C119" s="42"/>
      <c r="D119" s="228" t="s">
        <v>149</v>
      </c>
      <c r="E119" s="42"/>
      <c r="F119" s="229" t="s">
        <v>702</v>
      </c>
      <c r="G119" s="42"/>
      <c r="H119" s="42"/>
      <c r="I119" s="230"/>
      <c r="J119" s="42"/>
      <c r="K119" s="42"/>
      <c r="L119" s="46"/>
      <c r="M119" s="231"/>
      <c r="N119" s="232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149</v>
      </c>
      <c r="AU119" s="19" t="s">
        <v>82</v>
      </c>
    </row>
    <row r="120" s="2" customFormat="1">
      <c r="A120" s="40"/>
      <c r="B120" s="41"/>
      <c r="C120" s="42"/>
      <c r="D120" s="254" t="s">
        <v>159</v>
      </c>
      <c r="E120" s="42"/>
      <c r="F120" s="255" t="s">
        <v>704</v>
      </c>
      <c r="G120" s="42"/>
      <c r="H120" s="42"/>
      <c r="I120" s="230"/>
      <c r="J120" s="42"/>
      <c r="K120" s="42"/>
      <c r="L120" s="46"/>
      <c r="M120" s="231"/>
      <c r="N120" s="232"/>
      <c r="O120" s="87"/>
      <c r="P120" s="87"/>
      <c r="Q120" s="87"/>
      <c r="R120" s="87"/>
      <c r="S120" s="87"/>
      <c r="T120" s="88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159</v>
      </c>
      <c r="AU120" s="19" t="s">
        <v>82</v>
      </c>
    </row>
    <row r="121" s="14" customFormat="1">
      <c r="A121" s="14"/>
      <c r="B121" s="243"/>
      <c r="C121" s="244"/>
      <c r="D121" s="228" t="s">
        <v>151</v>
      </c>
      <c r="E121" s="245" t="s">
        <v>19</v>
      </c>
      <c r="F121" s="246" t="s">
        <v>705</v>
      </c>
      <c r="G121" s="244"/>
      <c r="H121" s="247">
        <v>35.899999999999999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151</v>
      </c>
      <c r="AU121" s="253" t="s">
        <v>82</v>
      </c>
      <c r="AV121" s="14" t="s">
        <v>82</v>
      </c>
      <c r="AW121" s="14" t="s">
        <v>35</v>
      </c>
      <c r="AX121" s="14" t="s">
        <v>73</v>
      </c>
      <c r="AY121" s="253" t="s">
        <v>141</v>
      </c>
    </row>
    <row r="122" s="14" customFormat="1">
      <c r="A122" s="14"/>
      <c r="B122" s="243"/>
      <c r="C122" s="244"/>
      <c r="D122" s="228" t="s">
        <v>151</v>
      </c>
      <c r="E122" s="245" t="s">
        <v>19</v>
      </c>
      <c r="F122" s="246" t="s">
        <v>706</v>
      </c>
      <c r="G122" s="244"/>
      <c r="H122" s="247">
        <v>21.699999999999999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151</v>
      </c>
      <c r="AU122" s="253" t="s">
        <v>82</v>
      </c>
      <c r="AV122" s="14" t="s">
        <v>82</v>
      </c>
      <c r="AW122" s="14" t="s">
        <v>35</v>
      </c>
      <c r="AX122" s="14" t="s">
        <v>73</v>
      </c>
      <c r="AY122" s="253" t="s">
        <v>141</v>
      </c>
    </row>
    <row r="123" s="14" customFormat="1">
      <c r="A123" s="14"/>
      <c r="B123" s="243"/>
      <c r="C123" s="244"/>
      <c r="D123" s="228" t="s">
        <v>151</v>
      </c>
      <c r="E123" s="245" t="s">
        <v>19</v>
      </c>
      <c r="F123" s="246" t="s">
        <v>707</v>
      </c>
      <c r="G123" s="244"/>
      <c r="H123" s="247">
        <v>39.700000000000003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151</v>
      </c>
      <c r="AU123" s="253" t="s">
        <v>82</v>
      </c>
      <c r="AV123" s="14" t="s">
        <v>82</v>
      </c>
      <c r="AW123" s="14" t="s">
        <v>35</v>
      </c>
      <c r="AX123" s="14" t="s">
        <v>73</v>
      </c>
      <c r="AY123" s="253" t="s">
        <v>141</v>
      </c>
    </row>
    <row r="124" s="15" customFormat="1">
      <c r="A124" s="15"/>
      <c r="B124" s="266"/>
      <c r="C124" s="267"/>
      <c r="D124" s="228" t="s">
        <v>151</v>
      </c>
      <c r="E124" s="268" t="s">
        <v>19</v>
      </c>
      <c r="F124" s="269" t="s">
        <v>190</v>
      </c>
      <c r="G124" s="267"/>
      <c r="H124" s="270">
        <v>97.299999999999997</v>
      </c>
      <c r="I124" s="271"/>
      <c r="J124" s="267"/>
      <c r="K124" s="267"/>
      <c r="L124" s="272"/>
      <c r="M124" s="273"/>
      <c r="N124" s="274"/>
      <c r="O124" s="274"/>
      <c r="P124" s="274"/>
      <c r="Q124" s="274"/>
      <c r="R124" s="274"/>
      <c r="S124" s="274"/>
      <c r="T124" s="27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6" t="s">
        <v>151</v>
      </c>
      <c r="AU124" s="276" t="s">
        <v>82</v>
      </c>
      <c r="AV124" s="15" t="s">
        <v>147</v>
      </c>
      <c r="AW124" s="15" t="s">
        <v>35</v>
      </c>
      <c r="AX124" s="15" t="s">
        <v>80</v>
      </c>
      <c r="AY124" s="276" t="s">
        <v>141</v>
      </c>
    </row>
    <row r="125" s="2" customFormat="1" ht="37.8" customHeight="1">
      <c r="A125" s="40"/>
      <c r="B125" s="41"/>
      <c r="C125" s="215" t="s">
        <v>181</v>
      </c>
      <c r="D125" s="215" t="s">
        <v>143</v>
      </c>
      <c r="E125" s="216" t="s">
        <v>708</v>
      </c>
      <c r="F125" s="217" t="s">
        <v>709</v>
      </c>
      <c r="G125" s="218" t="s">
        <v>146</v>
      </c>
      <c r="H125" s="219">
        <v>97.299999999999997</v>
      </c>
      <c r="I125" s="220"/>
      <c r="J125" s="221">
        <f>ROUND(I125*H125,2)</f>
        <v>0</v>
      </c>
      <c r="K125" s="217" t="s">
        <v>685</v>
      </c>
      <c r="L125" s="46"/>
      <c r="M125" s="222" t="s">
        <v>19</v>
      </c>
      <c r="N125" s="223" t="s">
        <v>46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147</v>
      </c>
      <c r="AT125" s="226" t="s">
        <v>143</v>
      </c>
      <c r="AU125" s="226" t="s">
        <v>82</v>
      </c>
      <c r="AY125" s="19" t="s">
        <v>141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147</v>
      </c>
      <c r="BK125" s="227">
        <f>ROUND(I125*H125,2)</f>
        <v>0</v>
      </c>
      <c r="BL125" s="19" t="s">
        <v>147</v>
      </c>
      <c r="BM125" s="226" t="s">
        <v>710</v>
      </c>
    </row>
    <row r="126" s="2" customFormat="1">
      <c r="A126" s="40"/>
      <c r="B126" s="41"/>
      <c r="C126" s="42"/>
      <c r="D126" s="228" t="s">
        <v>149</v>
      </c>
      <c r="E126" s="42"/>
      <c r="F126" s="229" t="s">
        <v>709</v>
      </c>
      <c r="G126" s="42"/>
      <c r="H126" s="42"/>
      <c r="I126" s="230"/>
      <c r="J126" s="42"/>
      <c r="K126" s="42"/>
      <c r="L126" s="46"/>
      <c r="M126" s="231"/>
      <c r="N126" s="232"/>
      <c r="O126" s="87"/>
      <c r="P126" s="87"/>
      <c r="Q126" s="87"/>
      <c r="R126" s="87"/>
      <c r="S126" s="87"/>
      <c r="T126" s="88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149</v>
      </c>
      <c r="AU126" s="19" t="s">
        <v>82</v>
      </c>
    </row>
    <row r="127" s="2" customFormat="1">
      <c r="A127" s="40"/>
      <c r="B127" s="41"/>
      <c r="C127" s="42"/>
      <c r="D127" s="254" t="s">
        <v>159</v>
      </c>
      <c r="E127" s="42"/>
      <c r="F127" s="255" t="s">
        <v>711</v>
      </c>
      <c r="G127" s="42"/>
      <c r="H127" s="42"/>
      <c r="I127" s="230"/>
      <c r="J127" s="42"/>
      <c r="K127" s="42"/>
      <c r="L127" s="46"/>
      <c r="M127" s="231"/>
      <c r="N127" s="232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159</v>
      </c>
      <c r="AU127" s="19" t="s">
        <v>82</v>
      </c>
    </row>
    <row r="128" s="14" customFormat="1">
      <c r="A128" s="14"/>
      <c r="B128" s="243"/>
      <c r="C128" s="244"/>
      <c r="D128" s="228" t="s">
        <v>151</v>
      </c>
      <c r="E128" s="245" t="s">
        <v>19</v>
      </c>
      <c r="F128" s="246" t="s">
        <v>712</v>
      </c>
      <c r="G128" s="244"/>
      <c r="H128" s="247">
        <v>35.899999999999999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151</v>
      </c>
      <c r="AU128" s="253" t="s">
        <v>82</v>
      </c>
      <c r="AV128" s="14" t="s">
        <v>82</v>
      </c>
      <c r="AW128" s="14" t="s">
        <v>35</v>
      </c>
      <c r="AX128" s="14" t="s">
        <v>73</v>
      </c>
      <c r="AY128" s="253" t="s">
        <v>141</v>
      </c>
    </row>
    <row r="129" s="14" customFormat="1">
      <c r="A129" s="14"/>
      <c r="B129" s="243"/>
      <c r="C129" s="244"/>
      <c r="D129" s="228" t="s">
        <v>151</v>
      </c>
      <c r="E129" s="245" t="s">
        <v>19</v>
      </c>
      <c r="F129" s="246" t="s">
        <v>713</v>
      </c>
      <c r="G129" s="244"/>
      <c r="H129" s="247">
        <v>21.699999999999999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151</v>
      </c>
      <c r="AU129" s="253" t="s">
        <v>82</v>
      </c>
      <c r="AV129" s="14" t="s">
        <v>82</v>
      </c>
      <c r="AW129" s="14" t="s">
        <v>35</v>
      </c>
      <c r="AX129" s="14" t="s">
        <v>73</v>
      </c>
      <c r="AY129" s="253" t="s">
        <v>141</v>
      </c>
    </row>
    <row r="130" s="14" customFormat="1">
      <c r="A130" s="14"/>
      <c r="B130" s="243"/>
      <c r="C130" s="244"/>
      <c r="D130" s="228" t="s">
        <v>151</v>
      </c>
      <c r="E130" s="245" t="s">
        <v>19</v>
      </c>
      <c r="F130" s="246" t="s">
        <v>714</v>
      </c>
      <c r="G130" s="244"/>
      <c r="H130" s="247">
        <v>39.700000000000003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151</v>
      </c>
      <c r="AU130" s="253" t="s">
        <v>82</v>
      </c>
      <c r="AV130" s="14" t="s">
        <v>82</v>
      </c>
      <c r="AW130" s="14" t="s">
        <v>35</v>
      </c>
      <c r="AX130" s="14" t="s">
        <v>73</v>
      </c>
      <c r="AY130" s="253" t="s">
        <v>141</v>
      </c>
    </row>
    <row r="131" s="15" customFormat="1">
      <c r="A131" s="15"/>
      <c r="B131" s="266"/>
      <c r="C131" s="267"/>
      <c r="D131" s="228" t="s">
        <v>151</v>
      </c>
      <c r="E131" s="268" t="s">
        <v>19</v>
      </c>
      <c r="F131" s="269" t="s">
        <v>190</v>
      </c>
      <c r="G131" s="267"/>
      <c r="H131" s="270">
        <v>97.299999999999997</v>
      </c>
      <c r="I131" s="271"/>
      <c r="J131" s="267"/>
      <c r="K131" s="267"/>
      <c r="L131" s="272"/>
      <c r="M131" s="273"/>
      <c r="N131" s="274"/>
      <c r="O131" s="274"/>
      <c r="P131" s="274"/>
      <c r="Q131" s="274"/>
      <c r="R131" s="274"/>
      <c r="S131" s="274"/>
      <c r="T131" s="27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6" t="s">
        <v>151</v>
      </c>
      <c r="AU131" s="276" t="s">
        <v>82</v>
      </c>
      <c r="AV131" s="15" t="s">
        <v>147</v>
      </c>
      <c r="AW131" s="15" t="s">
        <v>35</v>
      </c>
      <c r="AX131" s="15" t="s">
        <v>80</v>
      </c>
      <c r="AY131" s="276" t="s">
        <v>141</v>
      </c>
    </row>
    <row r="132" s="2" customFormat="1" ht="16.5" customHeight="1">
      <c r="A132" s="40"/>
      <c r="B132" s="41"/>
      <c r="C132" s="256" t="s">
        <v>191</v>
      </c>
      <c r="D132" s="256" t="s">
        <v>168</v>
      </c>
      <c r="E132" s="257" t="s">
        <v>169</v>
      </c>
      <c r="F132" s="258" t="s">
        <v>170</v>
      </c>
      <c r="G132" s="259" t="s">
        <v>171</v>
      </c>
      <c r="H132" s="260">
        <v>2.919</v>
      </c>
      <c r="I132" s="261"/>
      <c r="J132" s="262">
        <f>ROUND(I132*H132,2)</f>
        <v>0</v>
      </c>
      <c r="K132" s="258" t="s">
        <v>685</v>
      </c>
      <c r="L132" s="263"/>
      <c r="M132" s="264" t="s">
        <v>19</v>
      </c>
      <c r="N132" s="265" t="s">
        <v>46</v>
      </c>
      <c r="O132" s="87"/>
      <c r="P132" s="224">
        <f>O132*H132</f>
        <v>0</v>
      </c>
      <c r="Q132" s="224">
        <v>0.001</v>
      </c>
      <c r="R132" s="224">
        <f>Q132*H132</f>
        <v>0.0029190000000000002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172</v>
      </c>
      <c r="AT132" s="226" t="s">
        <v>168</v>
      </c>
      <c r="AU132" s="226" t="s">
        <v>82</v>
      </c>
      <c r="AY132" s="19" t="s">
        <v>141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147</v>
      </c>
      <c r="BK132" s="227">
        <f>ROUND(I132*H132,2)</f>
        <v>0</v>
      </c>
      <c r="BL132" s="19" t="s">
        <v>147</v>
      </c>
      <c r="BM132" s="226" t="s">
        <v>715</v>
      </c>
    </row>
    <row r="133" s="2" customFormat="1">
      <c r="A133" s="40"/>
      <c r="B133" s="41"/>
      <c r="C133" s="42"/>
      <c r="D133" s="228" t="s">
        <v>149</v>
      </c>
      <c r="E133" s="42"/>
      <c r="F133" s="229" t="s">
        <v>170</v>
      </c>
      <c r="G133" s="42"/>
      <c r="H133" s="42"/>
      <c r="I133" s="230"/>
      <c r="J133" s="42"/>
      <c r="K133" s="42"/>
      <c r="L133" s="46"/>
      <c r="M133" s="231"/>
      <c r="N133" s="232"/>
      <c r="O133" s="87"/>
      <c r="P133" s="87"/>
      <c r="Q133" s="87"/>
      <c r="R133" s="87"/>
      <c r="S133" s="87"/>
      <c r="T133" s="88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149</v>
      </c>
      <c r="AU133" s="19" t="s">
        <v>82</v>
      </c>
    </row>
    <row r="134" s="14" customFormat="1">
      <c r="A134" s="14"/>
      <c r="B134" s="243"/>
      <c r="C134" s="244"/>
      <c r="D134" s="228" t="s">
        <v>151</v>
      </c>
      <c r="E134" s="245" t="s">
        <v>19</v>
      </c>
      <c r="F134" s="246" t="s">
        <v>716</v>
      </c>
      <c r="G134" s="244"/>
      <c r="H134" s="247">
        <v>97.299999999999997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151</v>
      </c>
      <c r="AU134" s="253" t="s">
        <v>82</v>
      </c>
      <c r="AV134" s="14" t="s">
        <v>82</v>
      </c>
      <c r="AW134" s="14" t="s">
        <v>35</v>
      </c>
      <c r="AX134" s="14" t="s">
        <v>73</v>
      </c>
      <c r="AY134" s="253" t="s">
        <v>141</v>
      </c>
    </row>
    <row r="135" s="14" customFormat="1">
      <c r="A135" s="14"/>
      <c r="B135" s="243"/>
      <c r="C135" s="244"/>
      <c r="D135" s="228" t="s">
        <v>151</v>
      </c>
      <c r="E135" s="245" t="s">
        <v>19</v>
      </c>
      <c r="F135" s="246" t="s">
        <v>717</v>
      </c>
      <c r="G135" s="244"/>
      <c r="H135" s="247">
        <v>2.919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151</v>
      </c>
      <c r="AU135" s="253" t="s">
        <v>82</v>
      </c>
      <c r="AV135" s="14" t="s">
        <v>82</v>
      </c>
      <c r="AW135" s="14" t="s">
        <v>35</v>
      </c>
      <c r="AX135" s="14" t="s">
        <v>80</v>
      </c>
      <c r="AY135" s="253" t="s">
        <v>141</v>
      </c>
    </row>
    <row r="136" s="2" customFormat="1" ht="49.05" customHeight="1">
      <c r="A136" s="40"/>
      <c r="B136" s="41"/>
      <c r="C136" s="215" t="s">
        <v>172</v>
      </c>
      <c r="D136" s="215" t="s">
        <v>143</v>
      </c>
      <c r="E136" s="216" t="s">
        <v>718</v>
      </c>
      <c r="F136" s="217" t="s">
        <v>719</v>
      </c>
      <c r="G136" s="218" t="s">
        <v>184</v>
      </c>
      <c r="H136" s="219">
        <v>27.899999999999999</v>
      </c>
      <c r="I136" s="220"/>
      <c r="J136" s="221">
        <f>ROUND(I136*H136,2)</f>
        <v>0</v>
      </c>
      <c r="K136" s="217" t="s">
        <v>685</v>
      </c>
      <c r="L136" s="46"/>
      <c r="M136" s="222" t="s">
        <v>19</v>
      </c>
      <c r="N136" s="223" t="s">
        <v>46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147</v>
      </c>
      <c r="AT136" s="226" t="s">
        <v>143</v>
      </c>
      <c r="AU136" s="226" t="s">
        <v>82</v>
      </c>
      <c r="AY136" s="19" t="s">
        <v>141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147</v>
      </c>
      <c r="BK136" s="227">
        <f>ROUND(I136*H136,2)</f>
        <v>0</v>
      </c>
      <c r="BL136" s="19" t="s">
        <v>147</v>
      </c>
      <c r="BM136" s="226" t="s">
        <v>720</v>
      </c>
    </row>
    <row r="137" s="2" customFormat="1">
      <c r="A137" s="40"/>
      <c r="B137" s="41"/>
      <c r="C137" s="42"/>
      <c r="D137" s="228" t="s">
        <v>149</v>
      </c>
      <c r="E137" s="42"/>
      <c r="F137" s="229" t="s">
        <v>719</v>
      </c>
      <c r="G137" s="42"/>
      <c r="H137" s="42"/>
      <c r="I137" s="230"/>
      <c r="J137" s="42"/>
      <c r="K137" s="42"/>
      <c r="L137" s="46"/>
      <c r="M137" s="231"/>
      <c r="N137" s="232"/>
      <c r="O137" s="87"/>
      <c r="P137" s="87"/>
      <c r="Q137" s="87"/>
      <c r="R137" s="87"/>
      <c r="S137" s="87"/>
      <c r="T137" s="88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149</v>
      </c>
      <c r="AU137" s="19" t="s">
        <v>82</v>
      </c>
    </row>
    <row r="138" s="2" customFormat="1">
      <c r="A138" s="40"/>
      <c r="B138" s="41"/>
      <c r="C138" s="42"/>
      <c r="D138" s="254" t="s">
        <v>159</v>
      </c>
      <c r="E138" s="42"/>
      <c r="F138" s="255" t="s">
        <v>721</v>
      </c>
      <c r="G138" s="42"/>
      <c r="H138" s="42"/>
      <c r="I138" s="230"/>
      <c r="J138" s="42"/>
      <c r="K138" s="42"/>
      <c r="L138" s="46"/>
      <c r="M138" s="231"/>
      <c r="N138" s="232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159</v>
      </c>
      <c r="AU138" s="19" t="s">
        <v>82</v>
      </c>
    </row>
    <row r="139" s="14" customFormat="1">
      <c r="A139" s="14"/>
      <c r="B139" s="243"/>
      <c r="C139" s="244"/>
      <c r="D139" s="228" t="s">
        <v>151</v>
      </c>
      <c r="E139" s="245" t="s">
        <v>19</v>
      </c>
      <c r="F139" s="246" t="s">
        <v>722</v>
      </c>
      <c r="G139" s="244"/>
      <c r="H139" s="247">
        <v>27.899999999999999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151</v>
      </c>
      <c r="AU139" s="253" t="s">
        <v>82</v>
      </c>
      <c r="AV139" s="14" t="s">
        <v>82</v>
      </c>
      <c r="AW139" s="14" t="s">
        <v>35</v>
      </c>
      <c r="AX139" s="14" t="s">
        <v>80</v>
      </c>
      <c r="AY139" s="253" t="s">
        <v>141</v>
      </c>
    </row>
    <row r="140" s="13" customFormat="1">
      <c r="A140" s="13"/>
      <c r="B140" s="233"/>
      <c r="C140" s="234"/>
      <c r="D140" s="228" t="s">
        <v>151</v>
      </c>
      <c r="E140" s="235" t="s">
        <v>19</v>
      </c>
      <c r="F140" s="236" t="s">
        <v>723</v>
      </c>
      <c r="G140" s="234"/>
      <c r="H140" s="235" t="s">
        <v>19</v>
      </c>
      <c r="I140" s="237"/>
      <c r="J140" s="234"/>
      <c r="K140" s="234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151</v>
      </c>
      <c r="AU140" s="242" t="s">
        <v>82</v>
      </c>
      <c r="AV140" s="13" t="s">
        <v>80</v>
      </c>
      <c r="AW140" s="13" t="s">
        <v>35</v>
      </c>
      <c r="AX140" s="13" t="s">
        <v>73</v>
      </c>
      <c r="AY140" s="242" t="s">
        <v>141</v>
      </c>
    </row>
    <row r="141" s="12" customFormat="1" ht="22.8" customHeight="1">
      <c r="A141" s="12"/>
      <c r="B141" s="199"/>
      <c r="C141" s="200"/>
      <c r="D141" s="201" t="s">
        <v>72</v>
      </c>
      <c r="E141" s="213" t="s">
        <v>162</v>
      </c>
      <c r="F141" s="213" t="s">
        <v>274</v>
      </c>
      <c r="G141" s="200"/>
      <c r="H141" s="200"/>
      <c r="I141" s="203"/>
      <c r="J141" s="214">
        <f>BK141</f>
        <v>0</v>
      </c>
      <c r="K141" s="200"/>
      <c r="L141" s="205"/>
      <c r="M141" s="206"/>
      <c r="N141" s="207"/>
      <c r="O141" s="207"/>
      <c r="P141" s="208">
        <f>SUM(P142:P202)</f>
        <v>0</v>
      </c>
      <c r="Q141" s="207"/>
      <c r="R141" s="208">
        <f>SUM(R142:R202)</f>
        <v>124.6439463</v>
      </c>
      <c r="S141" s="207"/>
      <c r="T141" s="209">
        <f>SUM(T142:T202)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80</v>
      </c>
      <c r="AT141" s="211" t="s">
        <v>72</v>
      </c>
      <c r="AU141" s="211" t="s">
        <v>80</v>
      </c>
      <c r="AY141" s="210" t="s">
        <v>141</v>
      </c>
      <c r="BK141" s="212">
        <f>SUM(BK142:BK202)</f>
        <v>0</v>
      </c>
    </row>
    <row r="142" s="2" customFormat="1" ht="66.75" customHeight="1">
      <c r="A142" s="40"/>
      <c r="B142" s="41"/>
      <c r="C142" s="215" t="s">
        <v>203</v>
      </c>
      <c r="D142" s="215" t="s">
        <v>143</v>
      </c>
      <c r="E142" s="216" t="s">
        <v>724</v>
      </c>
      <c r="F142" s="217" t="s">
        <v>725</v>
      </c>
      <c r="G142" s="218" t="s">
        <v>184</v>
      </c>
      <c r="H142" s="219">
        <v>23.899999999999999</v>
      </c>
      <c r="I142" s="220"/>
      <c r="J142" s="221">
        <f>ROUND(I142*H142,2)</f>
        <v>0</v>
      </c>
      <c r="K142" s="217" t="s">
        <v>685</v>
      </c>
      <c r="L142" s="46"/>
      <c r="M142" s="222" t="s">
        <v>19</v>
      </c>
      <c r="N142" s="223" t="s">
        <v>46</v>
      </c>
      <c r="O142" s="87"/>
      <c r="P142" s="224">
        <f>O142*H142</f>
        <v>0</v>
      </c>
      <c r="Q142" s="224">
        <v>2.8332299999999999</v>
      </c>
      <c r="R142" s="224">
        <f>Q142*H142</f>
        <v>67.714196999999999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147</v>
      </c>
      <c r="AT142" s="226" t="s">
        <v>143</v>
      </c>
      <c r="AU142" s="226" t="s">
        <v>82</v>
      </c>
      <c r="AY142" s="19" t="s">
        <v>141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147</v>
      </c>
      <c r="BK142" s="227">
        <f>ROUND(I142*H142,2)</f>
        <v>0</v>
      </c>
      <c r="BL142" s="19" t="s">
        <v>147</v>
      </c>
      <c r="BM142" s="226" t="s">
        <v>726</v>
      </c>
    </row>
    <row r="143" s="2" customFormat="1">
      <c r="A143" s="40"/>
      <c r="B143" s="41"/>
      <c r="C143" s="42"/>
      <c r="D143" s="228" t="s">
        <v>149</v>
      </c>
      <c r="E143" s="42"/>
      <c r="F143" s="229" t="s">
        <v>727</v>
      </c>
      <c r="G143" s="42"/>
      <c r="H143" s="42"/>
      <c r="I143" s="230"/>
      <c r="J143" s="42"/>
      <c r="K143" s="42"/>
      <c r="L143" s="46"/>
      <c r="M143" s="231"/>
      <c r="N143" s="232"/>
      <c r="O143" s="87"/>
      <c r="P143" s="87"/>
      <c r="Q143" s="87"/>
      <c r="R143" s="87"/>
      <c r="S143" s="87"/>
      <c r="T143" s="88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149</v>
      </c>
      <c r="AU143" s="19" t="s">
        <v>82</v>
      </c>
    </row>
    <row r="144" s="2" customFormat="1">
      <c r="A144" s="40"/>
      <c r="B144" s="41"/>
      <c r="C144" s="42"/>
      <c r="D144" s="254" t="s">
        <v>159</v>
      </c>
      <c r="E144" s="42"/>
      <c r="F144" s="255" t="s">
        <v>728</v>
      </c>
      <c r="G144" s="42"/>
      <c r="H144" s="42"/>
      <c r="I144" s="230"/>
      <c r="J144" s="42"/>
      <c r="K144" s="42"/>
      <c r="L144" s="46"/>
      <c r="M144" s="231"/>
      <c r="N144" s="232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159</v>
      </c>
      <c r="AU144" s="19" t="s">
        <v>82</v>
      </c>
    </row>
    <row r="145" s="13" customFormat="1">
      <c r="A145" s="13"/>
      <c r="B145" s="233"/>
      <c r="C145" s="234"/>
      <c r="D145" s="228" t="s">
        <v>151</v>
      </c>
      <c r="E145" s="235" t="s">
        <v>19</v>
      </c>
      <c r="F145" s="236" t="s">
        <v>729</v>
      </c>
      <c r="G145" s="234"/>
      <c r="H145" s="235" t="s">
        <v>19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151</v>
      </c>
      <c r="AU145" s="242" t="s">
        <v>82</v>
      </c>
      <c r="AV145" s="13" t="s">
        <v>80</v>
      </c>
      <c r="AW145" s="13" t="s">
        <v>35</v>
      </c>
      <c r="AX145" s="13" t="s">
        <v>73</v>
      </c>
      <c r="AY145" s="242" t="s">
        <v>141</v>
      </c>
    </row>
    <row r="146" s="14" customFormat="1">
      <c r="A146" s="14"/>
      <c r="B146" s="243"/>
      <c r="C146" s="244"/>
      <c r="D146" s="228" t="s">
        <v>151</v>
      </c>
      <c r="E146" s="245" t="s">
        <v>19</v>
      </c>
      <c r="F146" s="246" t="s">
        <v>730</v>
      </c>
      <c r="G146" s="244"/>
      <c r="H146" s="247">
        <v>2.2000000000000002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151</v>
      </c>
      <c r="AU146" s="253" t="s">
        <v>82</v>
      </c>
      <c r="AV146" s="14" t="s">
        <v>82</v>
      </c>
      <c r="AW146" s="14" t="s">
        <v>35</v>
      </c>
      <c r="AX146" s="14" t="s">
        <v>73</v>
      </c>
      <c r="AY146" s="253" t="s">
        <v>141</v>
      </c>
    </row>
    <row r="147" s="14" customFormat="1">
      <c r="A147" s="14"/>
      <c r="B147" s="243"/>
      <c r="C147" s="244"/>
      <c r="D147" s="228" t="s">
        <v>151</v>
      </c>
      <c r="E147" s="245" t="s">
        <v>19</v>
      </c>
      <c r="F147" s="246" t="s">
        <v>731</v>
      </c>
      <c r="G147" s="244"/>
      <c r="H147" s="247">
        <v>4.0999999999999996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151</v>
      </c>
      <c r="AU147" s="253" t="s">
        <v>82</v>
      </c>
      <c r="AV147" s="14" t="s">
        <v>82</v>
      </c>
      <c r="AW147" s="14" t="s">
        <v>35</v>
      </c>
      <c r="AX147" s="14" t="s">
        <v>73</v>
      </c>
      <c r="AY147" s="253" t="s">
        <v>141</v>
      </c>
    </row>
    <row r="148" s="14" customFormat="1">
      <c r="A148" s="14"/>
      <c r="B148" s="243"/>
      <c r="C148" s="244"/>
      <c r="D148" s="228" t="s">
        <v>151</v>
      </c>
      <c r="E148" s="245" t="s">
        <v>19</v>
      </c>
      <c r="F148" s="246" t="s">
        <v>732</v>
      </c>
      <c r="G148" s="244"/>
      <c r="H148" s="247">
        <v>2.6000000000000001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151</v>
      </c>
      <c r="AU148" s="253" t="s">
        <v>82</v>
      </c>
      <c r="AV148" s="14" t="s">
        <v>82</v>
      </c>
      <c r="AW148" s="14" t="s">
        <v>35</v>
      </c>
      <c r="AX148" s="14" t="s">
        <v>73</v>
      </c>
      <c r="AY148" s="253" t="s">
        <v>141</v>
      </c>
    </row>
    <row r="149" s="14" customFormat="1">
      <c r="A149" s="14"/>
      <c r="B149" s="243"/>
      <c r="C149" s="244"/>
      <c r="D149" s="228" t="s">
        <v>151</v>
      </c>
      <c r="E149" s="245" t="s">
        <v>19</v>
      </c>
      <c r="F149" s="246" t="s">
        <v>733</v>
      </c>
      <c r="G149" s="244"/>
      <c r="H149" s="247">
        <v>6.2000000000000002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151</v>
      </c>
      <c r="AU149" s="253" t="s">
        <v>82</v>
      </c>
      <c r="AV149" s="14" t="s">
        <v>82</v>
      </c>
      <c r="AW149" s="14" t="s">
        <v>35</v>
      </c>
      <c r="AX149" s="14" t="s">
        <v>73</v>
      </c>
      <c r="AY149" s="253" t="s">
        <v>141</v>
      </c>
    </row>
    <row r="150" s="14" customFormat="1">
      <c r="A150" s="14"/>
      <c r="B150" s="243"/>
      <c r="C150" s="244"/>
      <c r="D150" s="228" t="s">
        <v>151</v>
      </c>
      <c r="E150" s="245" t="s">
        <v>19</v>
      </c>
      <c r="F150" s="246" t="s">
        <v>734</v>
      </c>
      <c r="G150" s="244"/>
      <c r="H150" s="247">
        <v>8.8000000000000007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151</v>
      </c>
      <c r="AU150" s="253" t="s">
        <v>82</v>
      </c>
      <c r="AV150" s="14" t="s">
        <v>82</v>
      </c>
      <c r="AW150" s="14" t="s">
        <v>35</v>
      </c>
      <c r="AX150" s="14" t="s">
        <v>73</v>
      </c>
      <c r="AY150" s="253" t="s">
        <v>141</v>
      </c>
    </row>
    <row r="151" s="15" customFormat="1">
      <c r="A151" s="15"/>
      <c r="B151" s="266"/>
      <c r="C151" s="267"/>
      <c r="D151" s="228" t="s">
        <v>151</v>
      </c>
      <c r="E151" s="268" t="s">
        <v>19</v>
      </c>
      <c r="F151" s="269" t="s">
        <v>190</v>
      </c>
      <c r="G151" s="267"/>
      <c r="H151" s="270">
        <v>23.900000000000002</v>
      </c>
      <c r="I151" s="271"/>
      <c r="J151" s="267"/>
      <c r="K151" s="267"/>
      <c r="L151" s="272"/>
      <c r="M151" s="273"/>
      <c r="N151" s="274"/>
      <c r="O151" s="274"/>
      <c r="P151" s="274"/>
      <c r="Q151" s="274"/>
      <c r="R151" s="274"/>
      <c r="S151" s="274"/>
      <c r="T151" s="27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6" t="s">
        <v>151</v>
      </c>
      <c r="AU151" s="276" t="s">
        <v>82</v>
      </c>
      <c r="AV151" s="15" t="s">
        <v>147</v>
      </c>
      <c r="AW151" s="15" t="s">
        <v>35</v>
      </c>
      <c r="AX151" s="15" t="s">
        <v>80</v>
      </c>
      <c r="AY151" s="276" t="s">
        <v>141</v>
      </c>
    </row>
    <row r="152" s="2" customFormat="1" ht="66.75" customHeight="1">
      <c r="A152" s="40"/>
      <c r="B152" s="41"/>
      <c r="C152" s="215" t="s">
        <v>209</v>
      </c>
      <c r="D152" s="215" t="s">
        <v>143</v>
      </c>
      <c r="E152" s="216" t="s">
        <v>311</v>
      </c>
      <c r="F152" s="217" t="s">
        <v>735</v>
      </c>
      <c r="G152" s="218" t="s">
        <v>146</v>
      </c>
      <c r="H152" s="219">
        <v>79.831999999999994</v>
      </c>
      <c r="I152" s="220"/>
      <c r="J152" s="221">
        <f>ROUND(I152*H152,2)</f>
        <v>0</v>
      </c>
      <c r="K152" s="217" t="s">
        <v>685</v>
      </c>
      <c r="L152" s="46"/>
      <c r="M152" s="222" t="s">
        <v>19</v>
      </c>
      <c r="N152" s="223" t="s">
        <v>46</v>
      </c>
      <c r="O152" s="87"/>
      <c r="P152" s="224">
        <f>O152*H152</f>
        <v>0</v>
      </c>
      <c r="Q152" s="224">
        <v>0.0086499999999999997</v>
      </c>
      <c r="R152" s="224">
        <f>Q152*H152</f>
        <v>0.69054679999999991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147</v>
      </c>
      <c r="AT152" s="226" t="s">
        <v>143</v>
      </c>
      <c r="AU152" s="226" t="s">
        <v>82</v>
      </c>
      <c r="AY152" s="19" t="s">
        <v>141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147</v>
      </c>
      <c r="BK152" s="227">
        <f>ROUND(I152*H152,2)</f>
        <v>0</v>
      </c>
      <c r="BL152" s="19" t="s">
        <v>147</v>
      </c>
      <c r="BM152" s="226" t="s">
        <v>736</v>
      </c>
    </row>
    <row r="153" s="2" customFormat="1">
      <c r="A153" s="40"/>
      <c r="B153" s="41"/>
      <c r="C153" s="42"/>
      <c r="D153" s="228" t="s">
        <v>149</v>
      </c>
      <c r="E153" s="42"/>
      <c r="F153" s="229" t="s">
        <v>314</v>
      </c>
      <c r="G153" s="42"/>
      <c r="H153" s="42"/>
      <c r="I153" s="230"/>
      <c r="J153" s="42"/>
      <c r="K153" s="42"/>
      <c r="L153" s="46"/>
      <c r="M153" s="231"/>
      <c r="N153" s="232"/>
      <c r="O153" s="87"/>
      <c r="P153" s="87"/>
      <c r="Q153" s="87"/>
      <c r="R153" s="87"/>
      <c r="S153" s="87"/>
      <c r="T153" s="88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149</v>
      </c>
      <c r="AU153" s="19" t="s">
        <v>82</v>
      </c>
    </row>
    <row r="154" s="2" customFormat="1">
      <c r="A154" s="40"/>
      <c r="B154" s="41"/>
      <c r="C154" s="42"/>
      <c r="D154" s="254" t="s">
        <v>159</v>
      </c>
      <c r="E154" s="42"/>
      <c r="F154" s="255" t="s">
        <v>737</v>
      </c>
      <c r="G154" s="42"/>
      <c r="H154" s="42"/>
      <c r="I154" s="230"/>
      <c r="J154" s="42"/>
      <c r="K154" s="42"/>
      <c r="L154" s="46"/>
      <c r="M154" s="231"/>
      <c r="N154" s="232"/>
      <c r="O154" s="87"/>
      <c r="P154" s="87"/>
      <c r="Q154" s="87"/>
      <c r="R154" s="87"/>
      <c r="S154" s="87"/>
      <c r="T154" s="8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159</v>
      </c>
      <c r="AU154" s="19" t="s">
        <v>82</v>
      </c>
    </row>
    <row r="155" s="14" customFormat="1">
      <c r="A155" s="14"/>
      <c r="B155" s="243"/>
      <c r="C155" s="244"/>
      <c r="D155" s="228" t="s">
        <v>151</v>
      </c>
      <c r="E155" s="245" t="s">
        <v>19</v>
      </c>
      <c r="F155" s="246" t="s">
        <v>738</v>
      </c>
      <c r="G155" s="244"/>
      <c r="H155" s="247">
        <v>12.74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151</v>
      </c>
      <c r="AU155" s="253" t="s">
        <v>82</v>
      </c>
      <c r="AV155" s="14" t="s">
        <v>82</v>
      </c>
      <c r="AW155" s="14" t="s">
        <v>35</v>
      </c>
      <c r="AX155" s="14" t="s">
        <v>73</v>
      </c>
      <c r="AY155" s="253" t="s">
        <v>141</v>
      </c>
    </row>
    <row r="156" s="14" customFormat="1">
      <c r="A156" s="14"/>
      <c r="B156" s="243"/>
      <c r="C156" s="244"/>
      <c r="D156" s="228" t="s">
        <v>151</v>
      </c>
      <c r="E156" s="245" t="s">
        <v>19</v>
      </c>
      <c r="F156" s="246" t="s">
        <v>739</v>
      </c>
      <c r="G156" s="244"/>
      <c r="H156" s="247">
        <v>25.352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151</v>
      </c>
      <c r="AU156" s="253" t="s">
        <v>82</v>
      </c>
      <c r="AV156" s="14" t="s">
        <v>82</v>
      </c>
      <c r="AW156" s="14" t="s">
        <v>35</v>
      </c>
      <c r="AX156" s="14" t="s">
        <v>73</v>
      </c>
      <c r="AY156" s="253" t="s">
        <v>141</v>
      </c>
    </row>
    <row r="157" s="14" customFormat="1">
      <c r="A157" s="14"/>
      <c r="B157" s="243"/>
      <c r="C157" s="244"/>
      <c r="D157" s="228" t="s">
        <v>151</v>
      </c>
      <c r="E157" s="245" t="s">
        <v>19</v>
      </c>
      <c r="F157" s="246" t="s">
        <v>740</v>
      </c>
      <c r="G157" s="244"/>
      <c r="H157" s="247">
        <v>12.58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151</v>
      </c>
      <c r="AU157" s="253" t="s">
        <v>82</v>
      </c>
      <c r="AV157" s="14" t="s">
        <v>82</v>
      </c>
      <c r="AW157" s="14" t="s">
        <v>35</v>
      </c>
      <c r="AX157" s="14" t="s">
        <v>73</v>
      </c>
      <c r="AY157" s="253" t="s">
        <v>141</v>
      </c>
    </row>
    <row r="158" s="14" customFormat="1">
      <c r="A158" s="14"/>
      <c r="B158" s="243"/>
      <c r="C158" s="244"/>
      <c r="D158" s="228" t="s">
        <v>151</v>
      </c>
      <c r="E158" s="245" t="s">
        <v>19</v>
      </c>
      <c r="F158" s="246" t="s">
        <v>741</v>
      </c>
      <c r="G158" s="244"/>
      <c r="H158" s="247">
        <v>12.16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151</v>
      </c>
      <c r="AU158" s="253" t="s">
        <v>82</v>
      </c>
      <c r="AV158" s="14" t="s">
        <v>82</v>
      </c>
      <c r="AW158" s="14" t="s">
        <v>35</v>
      </c>
      <c r="AX158" s="14" t="s">
        <v>73</v>
      </c>
      <c r="AY158" s="253" t="s">
        <v>141</v>
      </c>
    </row>
    <row r="159" s="14" customFormat="1">
      <c r="A159" s="14"/>
      <c r="B159" s="243"/>
      <c r="C159" s="244"/>
      <c r="D159" s="228" t="s">
        <v>151</v>
      </c>
      <c r="E159" s="245" t="s">
        <v>19</v>
      </c>
      <c r="F159" s="246" t="s">
        <v>742</v>
      </c>
      <c r="G159" s="244"/>
      <c r="H159" s="247">
        <v>17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151</v>
      </c>
      <c r="AU159" s="253" t="s">
        <v>82</v>
      </c>
      <c r="AV159" s="14" t="s">
        <v>82</v>
      </c>
      <c r="AW159" s="14" t="s">
        <v>35</v>
      </c>
      <c r="AX159" s="14" t="s">
        <v>73</v>
      </c>
      <c r="AY159" s="253" t="s">
        <v>141</v>
      </c>
    </row>
    <row r="160" s="15" customFormat="1">
      <c r="A160" s="15"/>
      <c r="B160" s="266"/>
      <c r="C160" s="267"/>
      <c r="D160" s="228" t="s">
        <v>151</v>
      </c>
      <c r="E160" s="268" t="s">
        <v>19</v>
      </c>
      <c r="F160" s="269" t="s">
        <v>190</v>
      </c>
      <c r="G160" s="267"/>
      <c r="H160" s="270">
        <v>79.831999999999994</v>
      </c>
      <c r="I160" s="271"/>
      <c r="J160" s="267"/>
      <c r="K160" s="267"/>
      <c r="L160" s="272"/>
      <c r="M160" s="273"/>
      <c r="N160" s="274"/>
      <c r="O160" s="274"/>
      <c r="P160" s="274"/>
      <c r="Q160" s="274"/>
      <c r="R160" s="274"/>
      <c r="S160" s="274"/>
      <c r="T160" s="27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6" t="s">
        <v>151</v>
      </c>
      <c r="AU160" s="276" t="s">
        <v>82</v>
      </c>
      <c r="AV160" s="15" t="s">
        <v>147</v>
      </c>
      <c r="AW160" s="15" t="s">
        <v>35</v>
      </c>
      <c r="AX160" s="15" t="s">
        <v>80</v>
      </c>
      <c r="AY160" s="276" t="s">
        <v>141</v>
      </c>
    </row>
    <row r="161" s="2" customFormat="1" ht="66.75" customHeight="1">
      <c r="A161" s="40"/>
      <c r="B161" s="41"/>
      <c r="C161" s="215" t="s">
        <v>216</v>
      </c>
      <c r="D161" s="215" t="s">
        <v>143</v>
      </c>
      <c r="E161" s="216" t="s">
        <v>317</v>
      </c>
      <c r="F161" s="217" t="s">
        <v>743</v>
      </c>
      <c r="G161" s="218" t="s">
        <v>146</v>
      </c>
      <c r="H161" s="219">
        <v>79.831999999999994</v>
      </c>
      <c r="I161" s="220"/>
      <c r="J161" s="221">
        <f>ROUND(I161*H161,2)</f>
        <v>0</v>
      </c>
      <c r="K161" s="217" t="s">
        <v>685</v>
      </c>
      <c r="L161" s="46"/>
      <c r="M161" s="222" t="s">
        <v>19</v>
      </c>
      <c r="N161" s="223" t="s">
        <v>46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147</v>
      </c>
      <c r="AT161" s="226" t="s">
        <v>143</v>
      </c>
      <c r="AU161" s="226" t="s">
        <v>82</v>
      </c>
      <c r="AY161" s="19" t="s">
        <v>141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147</v>
      </c>
      <c r="BK161" s="227">
        <f>ROUND(I161*H161,2)</f>
        <v>0</v>
      </c>
      <c r="BL161" s="19" t="s">
        <v>147</v>
      </c>
      <c r="BM161" s="226" t="s">
        <v>744</v>
      </c>
    </row>
    <row r="162" s="2" customFormat="1">
      <c r="A162" s="40"/>
      <c r="B162" s="41"/>
      <c r="C162" s="42"/>
      <c r="D162" s="228" t="s">
        <v>149</v>
      </c>
      <c r="E162" s="42"/>
      <c r="F162" s="229" t="s">
        <v>320</v>
      </c>
      <c r="G162" s="42"/>
      <c r="H162" s="42"/>
      <c r="I162" s="230"/>
      <c r="J162" s="42"/>
      <c r="K162" s="42"/>
      <c r="L162" s="46"/>
      <c r="M162" s="231"/>
      <c r="N162" s="232"/>
      <c r="O162" s="87"/>
      <c r="P162" s="87"/>
      <c r="Q162" s="87"/>
      <c r="R162" s="87"/>
      <c r="S162" s="87"/>
      <c r="T162" s="88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149</v>
      </c>
      <c r="AU162" s="19" t="s">
        <v>82</v>
      </c>
    </row>
    <row r="163" s="2" customFormat="1">
      <c r="A163" s="40"/>
      <c r="B163" s="41"/>
      <c r="C163" s="42"/>
      <c r="D163" s="254" t="s">
        <v>159</v>
      </c>
      <c r="E163" s="42"/>
      <c r="F163" s="255" t="s">
        <v>745</v>
      </c>
      <c r="G163" s="42"/>
      <c r="H163" s="42"/>
      <c r="I163" s="230"/>
      <c r="J163" s="42"/>
      <c r="K163" s="42"/>
      <c r="L163" s="46"/>
      <c r="M163" s="231"/>
      <c r="N163" s="232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159</v>
      </c>
      <c r="AU163" s="19" t="s">
        <v>82</v>
      </c>
    </row>
    <row r="164" s="14" customFormat="1">
      <c r="A164" s="14"/>
      <c r="B164" s="243"/>
      <c r="C164" s="244"/>
      <c r="D164" s="228" t="s">
        <v>151</v>
      </c>
      <c r="E164" s="245" t="s">
        <v>19</v>
      </c>
      <c r="F164" s="246" t="s">
        <v>746</v>
      </c>
      <c r="G164" s="244"/>
      <c r="H164" s="247">
        <v>12.74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151</v>
      </c>
      <c r="AU164" s="253" t="s">
        <v>82</v>
      </c>
      <c r="AV164" s="14" t="s">
        <v>82</v>
      </c>
      <c r="AW164" s="14" t="s">
        <v>35</v>
      </c>
      <c r="AX164" s="14" t="s">
        <v>73</v>
      </c>
      <c r="AY164" s="253" t="s">
        <v>141</v>
      </c>
    </row>
    <row r="165" s="14" customFormat="1">
      <c r="A165" s="14"/>
      <c r="B165" s="243"/>
      <c r="C165" s="244"/>
      <c r="D165" s="228" t="s">
        <v>151</v>
      </c>
      <c r="E165" s="245" t="s">
        <v>19</v>
      </c>
      <c r="F165" s="246" t="s">
        <v>747</v>
      </c>
      <c r="G165" s="244"/>
      <c r="H165" s="247">
        <v>25.352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151</v>
      </c>
      <c r="AU165" s="253" t="s">
        <v>82</v>
      </c>
      <c r="AV165" s="14" t="s">
        <v>82</v>
      </c>
      <c r="AW165" s="14" t="s">
        <v>35</v>
      </c>
      <c r="AX165" s="14" t="s">
        <v>73</v>
      </c>
      <c r="AY165" s="253" t="s">
        <v>141</v>
      </c>
    </row>
    <row r="166" s="14" customFormat="1">
      <c r="A166" s="14"/>
      <c r="B166" s="243"/>
      <c r="C166" s="244"/>
      <c r="D166" s="228" t="s">
        <v>151</v>
      </c>
      <c r="E166" s="245" t="s">
        <v>19</v>
      </c>
      <c r="F166" s="246" t="s">
        <v>748</v>
      </c>
      <c r="G166" s="244"/>
      <c r="H166" s="247">
        <v>12.58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151</v>
      </c>
      <c r="AU166" s="253" t="s">
        <v>82</v>
      </c>
      <c r="AV166" s="14" t="s">
        <v>82</v>
      </c>
      <c r="AW166" s="14" t="s">
        <v>35</v>
      </c>
      <c r="AX166" s="14" t="s">
        <v>73</v>
      </c>
      <c r="AY166" s="253" t="s">
        <v>141</v>
      </c>
    </row>
    <row r="167" s="14" customFormat="1">
      <c r="A167" s="14"/>
      <c r="B167" s="243"/>
      <c r="C167" s="244"/>
      <c r="D167" s="228" t="s">
        <v>151</v>
      </c>
      <c r="E167" s="245" t="s">
        <v>19</v>
      </c>
      <c r="F167" s="246" t="s">
        <v>749</v>
      </c>
      <c r="G167" s="244"/>
      <c r="H167" s="247">
        <v>12.16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151</v>
      </c>
      <c r="AU167" s="253" t="s">
        <v>82</v>
      </c>
      <c r="AV167" s="14" t="s">
        <v>82</v>
      </c>
      <c r="AW167" s="14" t="s">
        <v>35</v>
      </c>
      <c r="AX167" s="14" t="s">
        <v>73</v>
      </c>
      <c r="AY167" s="253" t="s">
        <v>141</v>
      </c>
    </row>
    <row r="168" s="14" customFormat="1">
      <c r="A168" s="14"/>
      <c r="B168" s="243"/>
      <c r="C168" s="244"/>
      <c r="D168" s="228" t="s">
        <v>151</v>
      </c>
      <c r="E168" s="245" t="s">
        <v>19</v>
      </c>
      <c r="F168" s="246" t="s">
        <v>750</v>
      </c>
      <c r="G168" s="244"/>
      <c r="H168" s="247">
        <v>17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151</v>
      </c>
      <c r="AU168" s="253" t="s">
        <v>82</v>
      </c>
      <c r="AV168" s="14" t="s">
        <v>82</v>
      </c>
      <c r="AW168" s="14" t="s">
        <v>35</v>
      </c>
      <c r="AX168" s="14" t="s">
        <v>73</v>
      </c>
      <c r="AY168" s="253" t="s">
        <v>141</v>
      </c>
    </row>
    <row r="169" s="15" customFormat="1">
      <c r="A169" s="15"/>
      <c r="B169" s="266"/>
      <c r="C169" s="267"/>
      <c r="D169" s="228" t="s">
        <v>151</v>
      </c>
      <c r="E169" s="268" t="s">
        <v>19</v>
      </c>
      <c r="F169" s="269" t="s">
        <v>190</v>
      </c>
      <c r="G169" s="267"/>
      <c r="H169" s="270">
        <v>79.831999999999994</v>
      </c>
      <c r="I169" s="271"/>
      <c r="J169" s="267"/>
      <c r="K169" s="267"/>
      <c r="L169" s="272"/>
      <c r="M169" s="273"/>
      <c r="N169" s="274"/>
      <c r="O169" s="274"/>
      <c r="P169" s="274"/>
      <c r="Q169" s="274"/>
      <c r="R169" s="274"/>
      <c r="S169" s="274"/>
      <c r="T169" s="27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6" t="s">
        <v>151</v>
      </c>
      <c r="AU169" s="276" t="s">
        <v>82</v>
      </c>
      <c r="AV169" s="15" t="s">
        <v>147</v>
      </c>
      <c r="AW169" s="15" t="s">
        <v>35</v>
      </c>
      <c r="AX169" s="15" t="s">
        <v>80</v>
      </c>
      <c r="AY169" s="276" t="s">
        <v>141</v>
      </c>
    </row>
    <row r="170" s="2" customFormat="1" ht="66.75" customHeight="1">
      <c r="A170" s="40"/>
      <c r="B170" s="41"/>
      <c r="C170" s="215" t="s">
        <v>8</v>
      </c>
      <c r="D170" s="215" t="s">
        <v>143</v>
      </c>
      <c r="E170" s="216" t="s">
        <v>751</v>
      </c>
      <c r="F170" s="217" t="s">
        <v>752</v>
      </c>
      <c r="G170" s="218" t="s">
        <v>285</v>
      </c>
      <c r="H170" s="219">
        <v>0.67000000000000004</v>
      </c>
      <c r="I170" s="220"/>
      <c r="J170" s="221">
        <f>ROUND(I170*H170,2)</f>
        <v>0</v>
      </c>
      <c r="K170" s="217" t="s">
        <v>685</v>
      </c>
      <c r="L170" s="46"/>
      <c r="M170" s="222" t="s">
        <v>19</v>
      </c>
      <c r="N170" s="223" t="s">
        <v>46</v>
      </c>
      <c r="O170" s="87"/>
      <c r="P170" s="224">
        <f>O170*H170</f>
        <v>0</v>
      </c>
      <c r="Q170" s="224">
        <v>1.03955</v>
      </c>
      <c r="R170" s="224">
        <f>Q170*H170</f>
        <v>0.69649850000000002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147</v>
      </c>
      <c r="AT170" s="226" t="s">
        <v>143</v>
      </c>
      <c r="AU170" s="226" t="s">
        <v>82</v>
      </c>
      <c r="AY170" s="19" t="s">
        <v>141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147</v>
      </c>
      <c r="BK170" s="227">
        <f>ROUND(I170*H170,2)</f>
        <v>0</v>
      </c>
      <c r="BL170" s="19" t="s">
        <v>147</v>
      </c>
      <c r="BM170" s="226" t="s">
        <v>753</v>
      </c>
    </row>
    <row r="171" s="2" customFormat="1">
      <c r="A171" s="40"/>
      <c r="B171" s="41"/>
      <c r="C171" s="42"/>
      <c r="D171" s="228" t="s">
        <v>149</v>
      </c>
      <c r="E171" s="42"/>
      <c r="F171" s="229" t="s">
        <v>754</v>
      </c>
      <c r="G171" s="42"/>
      <c r="H171" s="42"/>
      <c r="I171" s="230"/>
      <c r="J171" s="42"/>
      <c r="K171" s="42"/>
      <c r="L171" s="46"/>
      <c r="M171" s="231"/>
      <c r="N171" s="232"/>
      <c r="O171" s="87"/>
      <c r="P171" s="87"/>
      <c r="Q171" s="87"/>
      <c r="R171" s="87"/>
      <c r="S171" s="87"/>
      <c r="T171" s="8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149</v>
      </c>
      <c r="AU171" s="19" t="s">
        <v>82</v>
      </c>
    </row>
    <row r="172" s="2" customFormat="1">
      <c r="A172" s="40"/>
      <c r="B172" s="41"/>
      <c r="C172" s="42"/>
      <c r="D172" s="254" t="s">
        <v>159</v>
      </c>
      <c r="E172" s="42"/>
      <c r="F172" s="255" t="s">
        <v>755</v>
      </c>
      <c r="G172" s="42"/>
      <c r="H172" s="42"/>
      <c r="I172" s="230"/>
      <c r="J172" s="42"/>
      <c r="K172" s="42"/>
      <c r="L172" s="46"/>
      <c r="M172" s="231"/>
      <c r="N172" s="232"/>
      <c r="O172" s="87"/>
      <c r="P172" s="87"/>
      <c r="Q172" s="87"/>
      <c r="R172" s="87"/>
      <c r="S172" s="87"/>
      <c r="T172" s="88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159</v>
      </c>
      <c r="AU172" s="19" t="s">
        <v>82</v>
      </c>
    </row>
    <row r="173" s="13" customFormat="1">
      <c r="A173" s="13"/>
      <c r="B173" s="233"/>
      <c r="C173" s="234"/>
      <c r="D173" s="228" t="s">
        <v>151</v>
      </c>
      <c r="E173" s="235" t="s">
        <v>19</v>
      </c>
      <c r="F173" s="236" t="s">
        <v>756</v>
      </c>
      <c r="G173" s="234"/>
      <c r="H173" s="235" t="s">
        <v>19</v>
      </c>
      <c r="I173" s="237"/>
      <c r="J173" s="234"/>
      <c r="K173" s="234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151</v>
      </c>
      <c r="AU173" s="242" t="s">
        <v>82</v>
      </c>
      <c r="AV173" s="13" t="s">
        <v>80</v>
      </c>
      <c r="AW173" s="13" t="s">
        <v>35</v>
      </c>
      <c r="AX173" s="13" t="s">
        <v>73</v>
      </c>
      <c r="AY173" s="242" t="s">
        <v>141</v>
      </c>
    </row>
    <row r="174" s="14" customFormat="1">
      <c r="A174" s="14"/>
      <c r="B174" s="243"/>
      <c r="C174" s="244"/>
      <c r="D174" s="228" t="s">
        <v>151</v>
      </c>
      <c r="E174" s="245" t="s">
        <v>19</v>
      </c>
      <c r="F174" s="246" t="s">
        <v>757</v>
      </c>
      <c r="G174" s="244"/>
      <c r="H174" s="247">
        <v>0.085000000000000006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151</v>
      </c>
      <c r="AU174" s="253" t="s">
        <v>82</v>
      </c>
      <c r="AV174" s="14" t="s">
        <v>82</v>
      </c>
      <c r="AW174" s="14" t="s">
        <v>35</v>
      </c>
      <c r="AX174" s="14" t="s">
        <v>73</v>
      </c>
      <c r="AY174" s="253" t="s">
        <v>141</v>
      </c>
    </row>
    <row r="175" s="14" customFormat="1">
      <c r="A175" s="14"/>
      <c r="B175" s="243"/>
      <c r="C175" s="244"/>
      <c r="D175" s="228" t="s">
        <v>151</v>
      </c>
      <c r="E175" s="245" t="s">
        <v>19</v>
      </c>
      <c r="F175" s="246" t="s">
        <v>758</v>
      </c>
      <c r="G175" s="244"/>
      <c r="H175" s="247">
        <v>0.19500000000000001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151</v>
      </c>
      <c r="AU175" s="253" t="s">
        <v>82</v>
      </c>
      <c r="AV175" s="14" t="s">
        <v>82</v>
      </c>
      <c r="AW175" s="14" t="s">
        <v>35</v>
      </c>
      <c r="AX175" s="14" t="s">
        <v>73</v>
      </c>
      <c r="AY175" s="253" t="s">
        <v>141</v>
      </c>
    </row>
    <row r="176" s="14" customFormat="1">
      <c r="A176" s="14"/>
      <c r="B176" s="243"/>
      <c r="C176" s="244"/>
      <c r="D176" s="228" t="s">
        <v>151</v>
      </c>
      <c r="E176" s="245" t="s">
        <v>19</v>
      </c>
      <c r="F176" s="246" t="s">
        <v>759</v>
      </c>
      <c r="G176" s="244"/>
      <c r="H176" s="247">
        <v>0.124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151</v>
      </c>
      <c r="AU176" s="253" t="s">
        <v>82</v>
      </c>
      <c r="AV176" s="14" t="s">
        <v>82</v>
      </c>
      <c r="AW176" s="14" t="s">
        <v>35</v>
      </c>
      <c r="AX176" s="14" t="s">
        <v>73</v>
      </c>
      <c r="AY176" s="253" t="s">
        <v>141</v>
      </c>
    </row>
    <row r="177" s="14" customFormat="1">
      <c r="A177" s="14"/>
      <c r="B177" s="243"/>
      <c r="C177" s="244"/>
      <c r="D177" s="228" t="s">
        <v>151</v>
      </c>
      <c r="E177" s="245" t="s">
        <v>19</v>
      </c>
      <c r="F177" s="246" t="s">
        <v>760</v>
      </c>
      <c r="G177" s="244"/>
      <c r="H177" s="247">
        <v>0.109</v>
      </c>
      <c r="I177" s="248"/>
      <c r="J177" s="244"/>
      <c r="K177" s="244"/>
      <c r="L177" s="249"/>
      <c r="M177" s="250"/>
      <c r="N177" s="251"/>
      <c r="O177" s="251"/>
      <c r="P177" s="251"/>
      <c r="Q177" s="251"/>
      <c r="R177" s="251"/>
      <c r="S177" s="251"/>
      <c r="T177" s="25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3" t="s">
        <v>151</v>
      </c>
      <c r="AU177" s="253" t="s">
        <v>82</v>
      </c>
      <c r="AV177" s="14" t="s">
        <v>82</v>
      </c>
      <c r="AW177" s="14" t="s">
        <v>35</v>
      </c>
      <c r="AX177" s="14" t="s">
        <v>73</v>
      </c>
      <c r="AY177" s="253" t="s">
        <v>141</v>
      </c>
    </row>
    <row r="178" s="14" customFormat="1">
      <c r="A178" s="14"/>
      <c r="B178" s="243"/>
      <c r="C178" s="244"/>
      <c r="D178" s="228" t="s">
        <v>151</v>
      </c>
      <c r="E178" s="245" t="s">
        <v>19</v>
      </c>
      <c r="F178" s="246" t="s">
        <v>761</v>
      </c>
      <c r="G178" s="244"/>
      <c r="H178" s="247">
        <v>0.157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151</v>
      </c>
      <c r="AU178" s="253" t="s">
        <v>82</v>
      </c>
      <c r="AV178" s="14" t="s">
        <v>82</v>
      </c>
      <c r="AW178" s="14" t="s">
        <v>35</v>
      </c>
      <c r="AX178" s="14" t="s">
        <v>73</v>
      </c>
      <c r="AY178" s="253" t="s">
        <v>141</v>
      </c>
    </row>
    <row r="179" s="15" customFormat="1">
      <c r="A179" s="15"/>
      <c r="B179" s="266"/>
      <c r="C179" s="267"/>
      <c r="D179" s="228" t="s">
        <v>151</v>
      </c>
      <c r="E179" s="268" t="s">
        <v>19</v>
      </c>
      <c r="F179" s="269" t="s">
        <v>190</v>
      </c>
      <c r="G179" s="267"/>
      <c r="H179" s="270">
        <v>0.67000000000000004</v>
      </c>
      <c r="I179" s="271"/>
      <c r="J179" s="267"/>
      <c r="K179" s="267"/>
      <c r="L179" s="272"/>
      <c r="M179" s="273"/>
      <c r="N179" s="274"/>
      <c r="O179" s="274"/>
      <c r="P179" s="274"/>
      <c r="Q179" s="274"/>
      <c r="R179" s="274"/>
      <c r="S179" s="274"/>
      <c r="T179" s="27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6" t="s">
        <v>151</v>
      </c>
      <c r="AU179" s="276" t="s">
        <v>82</v>
      </c>
      <c r="AV179" s="15" t="s">
        <v>147</v>
      </c>
      <c r="AW179" s="15" t="s">
        <v>35</v>
      </c>
      <c r="AX179" s="15" t="s">
        <v>80</v>
      </c>
      <c r="AY179" s="276" t="s">
        <v>141</v>
      </c>
    </row>
    <row r="180" s="2" customFormat="1" ht="24.15" customHeight="1">
      <c r="A180" s="40"/>
      <c r="B180" s="41"/>
      <c r="C180" s="215" t="s">
        <v>230</v>
      </c>
      <c r="D180" s="215" t="s">
        <v>143</v>
      </c>
      <c r="E180" s="216" t="s">
        <v>762</v>
      </c>
      <c r="F180" s="217" t="s">
        <v>763</v>
      </c>
      <c r="G180" s="218" t="s">
        <v>146</v>
      </c>
      <c r="H180" s="219">
        <v>3.2000000000000002</v>
      </c>
      <c r="I180" s="220"/>
      <c r="J180" s="221">
        <f>ROUND(I180*H180,2)</f>
        <v>0</v>
      </c>
      <c r="K180" s="217" t="s">
        <v>685</v>
      </c>
      <c r="L180" s="46"/>
      <c r="M180" s="222" t="s">
        <v>19</v>
      </c>
      <c r="N180" s="223" t="s">
        <v>46</v>
      </c>
      <c r="O180" s="87"/>
      <c r="P180" s="224">
        <f>O180*H180</f>
        <v>0</v>
      </c>
      <c r="Q180" s="224">
        <v>0.24787000000000001</v>
      </c>
      <c r="R180" s="224">
        <f>Q180*H180</f>
        <v>0.79318400000000011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147</v>
      </c>
      <c r="AT180" s="226" t="s">
        <v>143</v>
      </c>
      <c r="AU180" s="226" t="s">
        <v>82</v>
      </c>
      <c r="AY180" s="19" t="s">
        <v>141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147</v>
      </c>
      <c r="BK180" s="227">
        <f>ROUND(I180*H180,2)</f>
        <v>0</v>
      </c>
      <c r="BL180" s="19" t="s">
        <v>147</v>
      </c>
      <c r="BM180" s="226" t="s">
        <v>764</v>
      </c>
    </row>
    <row r="181" s="2" customFormat="1">
      <c r="A181" s="40"/>
      <c r="B181" s="41"/>
      <c r="C181" s="42"/>
      <c r="D181" s="228" t="s">
        <v>149</v>
      </c>
      <c r="E181" s="42"/>
      <c r="F181" s="229" t="s">
        <v>763</v>
      </c>
      <c r="G181" s="42"/>
      <c r="H181" s="42"/>
      <c r="I181" s="230"/>
      <c r="J181" s="42"/>
      <c r="K181" s="42"/>
      <c r="L181" s="46"/>
      <c r="M181" s="231"/>
      <c r="N181" s="232"/>
      <c r="O181" s="87"/>
      <c r="P181" s="87"/>
      <c r="Q181" s="87"/>
      <c r="R181" s="87"/>
      <c r="S181" s="87"/>
      <c r="T181" s="88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149</v>
      </c>
      <c r="AU181" s="19" t="s">
        <v>82</v>
      </c>
    </row>
    <row r="182" s="2" customFormat="1">
      <c r="A182" s="40"/>
      <c r="B182" s="41"/>
      <c r="C182" s="42"/>
      <c r="D182" s="254" t="s">
        <v>159</v>
      </c>
      <c r="E182" s="42"/>
      <c r="F182" s="255" t="s">
        <v>765</v>
      </c>
      <c r="G182" s="42"/>
      <c r="H182" s="42"/>
      <c r="I182" s="230"/>
      <c r="J182" s="42"/>
      <c r="K182" s="42"/>
      <c r="L182" s="46"/>
      <c r="M182" s="231"/>
      <c r="N182" s="232"/>
      <c r="O182" s="87"/>
      <c r="P182" s="87"/>
      <c r="Q182" s="87"/>
      <c r="R182" s="87"/>
      <c r="S182" s="87"/>
      <c r="T182" s="88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82</v>
      </c>
    </row>
    <row r="183" s="13" customFormat="1">
      <c r="A183" s="13"/>
      <c r="B183" s="233"/>
      <c r="C183" s="234"/>
      <c r="D183" s="228" t="s">
        <v>151</v>
      </c>
      <c r="E183" s="235" t="s">
        <v>19</v>
      </c>
      <c r="F183" s="236" t="s">
        <v>766</v>
      </c>
      <c r="G183" s="234"/>
      <c r="H183" s="235" t="s">
        <v>19</v>
      </c>
      <c r="I183" s="237"/>
      <c r="J183" s="234"/>
      <c r="K183" s="234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151</v>
      </c>
      <c r="AU183" s="242" t="s">
        <v>82</v>
      </c>
      <c r="AV183" s="13" t="s">
        <v>80</v>
      </c>
      <c r="AW183" s="13" t="s">
        <v>35</v>
      </c>
      <c r="AX183" s="13" t="s">
        <v>73</v>
      </c>
      <c r="AY183" s="242" t="s">
        <v>141</v>
      </c>
    </row>
    <row r="184" s="14" customFormat="1">
      <c r="A184" s="14"/>
      <c r="B184" s="243"/>
      <c r="C184" s="244"/>
      <c r="D184" s="228" t="s">
        <v>151</v>
      </c>
      <c r="E184" s="245" t="s">
        <v>19</v>
      </c>
      <c r="F184" s="246" t="s">
        <v>767</v>
      </c>
      <c r="G184" s="244"/>
      <c r="H184" s="247">
        <v>0.29999999999999999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151</v>
      </c>
      <c r="AU184" s="253" t="s">
        <v>82</v>
      </c>
      <c r="AV184" s="14" t="s">
        <v>82</v>
      </c>
      <c r="AW184" s="14" t="s">
        <v>35</v>
      </c>
      <c r="AX184" s="14" t="s">
        <v>73</v>
      </c>
      <c r="AY184" s="253" t="s">
        <v>141</v>
      </c>
    </row>
    <row r="185" s="14" customFormat="1">
      <c r="A185" s="14"/>
      <c r="B185" s="243"/>
      <c r="C185" s="244"/>
      <c r="D185" s="228" t="s">
        <v>151</v>
      </c>
      <c r="E185" s="245" t="s">
        <v>19</v>
      </c>
      <c r="F185" s="246" t="s">
        <v>768</v>
      </c>
      <c r="G185" s="244"/>
      <c r="H185" s="247">
        <v>0.5</v>
      </c>
      <c r="I185" s="248"/>
      <c r="J185" s="244"/>
      <c r="K185" s="244"/>
      <c r="L185" s="249"/>
      <c r="M185" s="250"/>
      <c r="N185" s="251"/>
      <c r="O185" s="251"/>
      <c r="P185" s="251"/>
      <c r="Q185" s="251"/>
      <c r="R185" s="251"/>
      <c r="S185" s="251"/>
      <c r="T185" s="25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3" t="s">
        <v>151</v>
      </c>
      <c r="AU185" s="253" t="s">
        <v>82</v>
      </c>
      <c r="AV185" s="14" t="s">
        <v>82</v>
      </c>
      <c r="AW185" s="14" t="s">
        <v>35</v>
      </c>
      <c r="AX185" s="14" t="s">
        <v>73</v>
      </c>
      <c r="AY185" s="253" t="s">
        <v>141</v>
      </c>
    </row>
    <row r="186" s="14" customFormat="1">
      <c r="A186" s="14"/>
      <c r="B186" s="243"/>
      <c r="C186" s="244"/>
      <c r="D186" s="228" t="s">
        <v>151</v>
      </c>
      <c r="E186" s="245" t="s">
        <v>19</v>
      </c>
      <c r="F186" s="246" t="s">
        <v>769</v>
      </c>
      <c r="G186" s="244"/>
      <c r="H186" s="247">
        <v>0.29999999999999999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151</v>
      </c>
      <c r="AU186" s="253" t="s">
        <v>82</v>
      </c>
      <c r="AV186" s="14" t="s">
        <v>82</v>
      </c>
      <c r="AW186" s="14" t="s">
        <v>35</v>
      </c>
      <c r="AX186" s="14" t="s">
        <v>73</v>
      </c>
      <c r="AY186" s="253" t="s">
        <v>141</v>
      </c>
    </row>
    <row r="187" s="14" customFormat="1">
      <c r="A187" s="14"/>
      <c r="B187" s="243"/>
      <c r="C187" s="244"/>
      <c r="D187" s="228" t="s">
        <v>151</v>
      </c>
      <c r="E187" s="245" t="s">
        <v>19</v>
      </c>
      <c r="F187" s="246" t="s">
        <v>770</v>
      </c>
      <c r="G187" s="244"/>
      <c r="H187" s="247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151</v>
      </c>
      <c r="AU187" s="253" t="s">
        <v>82</v>
      </c>
      <c r="AV187" s="14" t="s">
        <v>82</v>
      </c>
      <c r="AW187" s="14" t="s">
        <v>35</v>
      </c>
      <c r="AX187" s="14" t="s">
        <v>73</v>
      </c>
      <c r="AY187" s="253" t="s">
        <v>141</v>
      </c>
    </row>
    <row r="188" s="14" customFormat="1">
      <c r="A188" s="14"/>
      <c r="B188" s="243"/>
      <c r="C188" s="244"/>
      <c r="D188" s="228" t="s">
        <v>151</v>
      </c>
      <c r="E188" s="245" t="s">
        <v>19</v>
      </c>
      <c r="F188" s="246" t="s">
        <v>771</v>
      </c>
      <c r="G188" s="244"/>
      <c r="H188" s="247">
        <v>1.1000000000000001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151</v>
      </c>
      <c r="AU188" s="253" t="s">
        <v>82</v>
      </c>
      <c r="AV188" s="14" t="s">
        <v>82</v>
      </c>
      <c r="AW188" s="14" t="s">
        <v>35</v>
      </c>
      <c r="AX188" s="14" t="s">
        <v>73</v>
      </c>
      <c r="AY188" s="253" t="s">
        <v>141</v>
      </c>
    </row>
    <row r="189" s="15" customFormat="1">
      <c r="A189" s="15"/>
      <c r="B189" s="266"/>
      <c r="C189" s="267"/>
      <c r="D189" s="228" t="s">
        <v>151</v>
      </c>
      <c r="E189" s="268" t="s">
        <v>19</v>
      </c>
      <c r="F189" s="269" t="s">
        <v>190</v>
      </c>
      <c r="G189" s="267"/>
      <c r="H189" s="270">
        <v>3.2000000000000002</v>
      </c>
      <c r="I189" s="271"/>
      <c r="J189" s="267"/>
      <c r="K189" s="267"/>
      <c r="L189" s="272"/>
      <c r="M189" s="273"/>
      <c r="N189" s="274"/>
      <c r="O189" s="274"/>
      <c r="P189" s="274"/>
      <c r="Q189" s="274"/>
      <c r="R189" s="274"/>
      <c r="S189" s="274"/>
      <c r="T189" s="27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6" t="s">
        <v>151</v>
      </c>
      <c r="AU189" s="276" t="s">
        <v>82</v>
      </c>
      <c r="AV189" s="15" t="s">
        <v>147</v>
      </c>
      <c r="AW189" s="15" t="s">
        <v>35</v>
      </c>
      <c r="AX189" s="15" t="s">
        <v>80</v>
      </c>
      <c r="AY189" s="276" t="s">
        <v>141</v>
      </c>
    </row>
    <row r="190" s="2" customFormat="1" ht="76.35" customHeight="1">
      <c r="A190" s="40"/>
      <c r="B190" s="41"/>
      <c r="C190" s="215" t="s">
        <v>239</v>
      </c>
      <c r="D190" s="215" t="s">
        <v>143</v>
      </c>
      <c r="E190" s="216" t="s">
        <v>295</v>
      </c>
      <c r="F190" s="217" t="s">
        <v>772</v>
      </c>
      <c r="G190" s="218" t="s">
        <v>184</v>
      </c>
      <c r="H190" s="219">
        <v>10.4</v>
      </c>
      <c r="I190" s="220"/>
      <c r="J190" s="221">
        <f>ROUND(I190*H190,2)</f>
        <v>0</v>
      </c>
      <c r="K190" s="217" t="s">
        <v>685</v>
      </c>
      <c r="L190" s="46"/>
      <c r="M190" s="222" t="s">
        <v>19</v>
      </c>
      <c r="N190" s="223" t="s">
        <v>46</v>
      </c>
      <c r="O190" s="87"/>
      <c r="P190" s="224">
        <f>O190*H190</f>
        <v>0</v>
      </c>
      <c r="Q190" s="224">
        <v>2.8967999999999998</v>
      </c>
      <c r="R190" s="224">
        <f>Q190*H190</f>
        <v>30.126719999999999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147</v>
      </c>
      <c r="AT190" s="226" t="s">
        <v>143</v>
      </c>
      <c r="AU190" s="226" t="s">
        <v>82</v>
      </c>
      <c r="AY190" s="19" t="s">
        <v>141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147</v>
      </c>
      <c r="BK190" s="227">
        <f>ROUND(I190*H190,2)</f>
        <v>0</v>
      </c>
      <c r="BL190" s="19" t="s">
        <v>147</v>
      </c>
      <c r="BM190" s="226" t="s">
        <v>773</v>
      </c>
    </row>
    <row r="191" s="2" customFormat="1">
      <c r="A191" s="40"/>
      <c r="B191" s="41"/>
      <c r="C191" s="42"/>
      <c r="D191" s="228" t="s">
        <v>149</v>
      </c>
      <c r="E191" s="42"/>
      <c r="F191" s="229" t="s">
        <v>298</v>
      </c>
      <c r="G191" s="42"/>
      <c r="H191" s="42"/>
      <c r="I191" s="230"/>
      <c r="J191" s="42"/>
      <c r="K191" s="42"/>
      <c r="L191" s="46"/>
      <c r="M191" s="231"/>
      <c r="N191" s="232"/>
      <c r="O191" s="87"/>
      <c r="P191" s="87"/>
      <c r="Q191" s="87"/>
      <c r="R191" s="87"/>
      <c r="S191" s="87"/>
      <c r="T191" s="88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149</v>
      </c>
      <c r="AU191" s="19" t="s">
        <v>82</v>
      </c>
    </row>
    <row r="192" s="2" customFormat="1">
      <c r="A192" s="40"/>
      <c r="B192" s="41"/>
      <c r="C192" s="42"/>
      <c r="D192" s="254" t="s">
        <v>159</v>
      </c>
      <c r="E192" s="42"/>
      <c r="F192" s="255" t="s">
        <v>774</v>
      </c>
      <c r="G192" s="42"/>
      <c r="H192" s="42"/>
      <c r="I192" s="230"/>
      <c r="J192" s="42"/>
      <c r="K192" s="42"/>
      <c r="L192" s="46"/>
      <c r="M192" s="231"/>
      <c r="N192" s="232"/>
      <c r="O192" s="87"/>
      <c r="P192" s="87"/>
      <c r="Q192" s="87"/>
      <c r="R192" s="87"/>
      <c r="S192" s="87"/>
      <c r="T192" s="88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159</v>
      </c>
      <c r="AU192" s="19" t="s">
        <v>82</v>
      </c>
    </row>
    <row r="193" s="13" customFormat="1">
      <c r="A193" s="13"/>
      <c r="B193" s="233"/>
      <c r="C193" s="234"/>
      <c r="D193" s="228" t="s">
        <v>151</v>
      </c>
      <c r="E193" s="235" t="s">
        <v>19</v>
      </c>
      <c r="F193" s="236" t="s">
        <v>775</v>
      </c>
      <c r="G193" s="234"/>
      <c r="H193" s="235" t="s">
        <v>19</v>
      </c>
      <c r="I193" s="237"/>
      <c r="J193" s="234"/>
      <c r="K193" s="234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151</v>
      </c>
      <c r="AU193" s="242" t="s">
        <v>82</v>
      </c>
      <c r="AV193" s="13" t="s">
        <v>80</v>
      </c>
      <c r="AW193" s="13" t="s">
        <v>35</v>
      </c>
      <c r="AX193" s="13" t="s">
        <v>73</v>
      </c>
      <c r="AY193" s="242" t="s">
        <v>141</v>
      </c>
    </row>
    <row r="194" s="14" customFormat="1">
      <c r="A194" s="14"/>
      <c r="B194" s="243"/>
      <c r="C194" s="244"/>
      <c r="D194" s="228" t="s">
        <v>151</v>
      </c>
      <c r="E194" s="245" t="s">
        <v>19</v>
      </c>
      <c r="F194" s="246" t="s">
        <v>776</v>
      </c>
      <c r="G194" s="244"/>
      <c r="H194" s="247">
        <v>4.5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151</v>
      </c>
      <c r="AU194" s="253" t="s">
        <v>82</v>
      </c>
      <c r="AV194" s="14" t="s">
        <v>82</v>
      </c>
      <c r="AW194" s="14" t="s">
        <v>35</v>
      </c>
      <c r="AX194" s="14" t="s">
        <v>73</v>
      </c>
      <c r="AY194" s="253" t="s">
        <v>141</v>
      </c>
    </row>
    <row r="195" s="14" customFormat="1">
      <c r="A195" s="14"/>
      <c r="B195" s="243"/>
      <c r="C195" s="244"/>
      <c r="D195" s="228" t="s">
        <v>151</v>
      </c>
      <c r="E195" s="245" t="s">
        <v>19</v>
      </c>
      <c r="F195" s="246" t="s">
        <v>777</v>
      </c>
      <c r="G195" s="244"/>
      <c r="H195" s="247">
        <v>5.9000000000000004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151</v>
      </c>
      <c r="AU195" s="253" t="s">
        <v>82</v>
      </c>
      <c r="AV195" s="14" t="s">
        <v>82</v>
      </c>
      <c r="AW195" s="14" t="s">
        <v>35</v>
      </c>
      <c r="AX195" s="14" t="s">
        <v>73</v>
      </c>
      <c r="AY195" s="253" t="s">
        <v>141</v>
      </c>
    </row>
    <row r="196" s="15" customFormat="1">
      <c r="A196" s="15"/>
      <c r="B196" s="266"/>
      <c r="C196" s="267"/>
      <c r="D196" s="228" t="s">
        <v>151</v>
      </c>
      <c r="E196" s="268" t="s">
        <v>19</v>
      </c>
      <c r="F196" s="269" t="s">
        <v>190</v>
      </c>
      <c r="G196" s="267"/>
      <c r="H196" s="270">
        <v>10.4</v>
      </c>
      <c r="I196" s="271"/>
      <c r="J196" s="267"/>
      <c r="K196" s="267"/>
      <c r="L196" s="272"/>
      <c r="M196" s="273"/>
      <c r="N196" s="274"/>
      <c r="O196" s="274"/>
      <c r="P196" s="274"/>
      <c r="Q196" s="274"/>
      <c r="R196" s="274"/>
      <c r="S196" s="274"/>
      <c r="T196" s="27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6" t="s">
        <v>151</v>
      </c>
      <c r="AU196" s="276" t="s">
        <v>82</v>
      </c>
      <c r="AV196" s="15" t="s">
        <v>147</v>
      </c>
      <c r="AW196" s="15" t="s">
        <v>35</v>
      </c>
      <c r="AX196" s="15" t="s">
        <v>80</v>
      </c>
      <c r="AY196" s="276" t="s">
        <v>141</v>
      </c>
    </row>
    <row r="197" s="2" customFormat="1" ht="76.35" customHeight="1">
      <c r="A197" s="40"/>
      <c r="B197" s="41"/>
      <c r="C197" s="215" t="s">
        <v>248</v>
      </c>
      <c r="D197" s="215" t="s">
        <v>143</v>
      </c>
      <c r="E197" s="216" t="s">
        <v>778</v>
      </c>
      <c r="F197" s="217" t="s">
        <v>772</v>
      </c>
      <c r="G197" s="218" t="s">
        <v>184</v>
      </c>
      <c r="H197" s="219">
        <v>8.5</v>
      </c>
      <c r="I197" s="220"/>
      <c r="J197" s="221">
        <f>ROUND(I197*H197,2)</f>
        <v>0</v>
      </c>
      <c r="K197" s="217" t="s">
        <v>19</v>
      </c>
      <c r="L197" s="46"/>
      <c r="M197" s="222" t="s">
        <v>19</v>
      </c>
      <c r="N197" s="223" t="s">
        <v>46</v>
      </c>
      <c r="O197" s="87"/>
      <c r="P197" s="224">
        <f>O197*H197</f>
        <v>0</v>
      </c>
      <c r="Q197" s="224">
        <v>2.8967999999999998</v>
      </c>
      <c r="R197" s="224">
        <f>Q197*H197</f>
        <v>24.622799999999998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147</v>
      </c>
      <c r="AT197" s="226" t="s">
        <v>143</v>
      </c>
      <c r="AU197" s="226" t="s">
        <v>82</v>
      </c>
      <c r="AY197" s="19" t="s">
        <v>141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147</v>
      </c>
      <c r="BK197" s="227">
        <f>ROUND(I197*H197,2)</f>
        <v>0</v>
      </c>
      <c r="BL197" s="19" t="s">
        <v>147</v>
      </c>
      <c r="BM197" s="226" t="s">
        <v>779</v>
      </c>
    </row>
    <row r="198" s="2" customFormat="1">
      <c r="A198" s="40"/>
      <c r="B198" s="41"/>
      <c r="C198" s="42"/>
      <c r="D198" s="228" t="s">
        <v>149</v>
      </c>
      <c r="E198" s="42"/>
      <c r="F198" s="229" t="s">
        <v>780</v>
      </c>
      <c r="G198" s="42"/>
      <c r="H198" s="42"/>
      <c r="I198" s="230"/>
      <c r="J198" s="42"/>
      <c r="K198" s="42"/>
      <c r="L198" s="46"/>
      <c r="M198" s="231"/>
      <c r="N198" s="232"/>
      <c r="O198" s="87"/>
      <c r="P198" s="87"/>
      <c r="Q198" s="87"/>
      <c r="R198" s="87"/>
      <c r="S198" s="87"/>
      <c r="T198" s="88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149</v>
      </c>
      <c r="AU198" s="19" t="s">
        <v>82</v>
      </c>
    </row>
    <row r="199" s="13" customFormat="1">
      <c r="A199" s="13"/>
      <c r="B199" s="233"/>
      <c r="C199" s="234"/>
      <c r="D199" s="228" t="s">
        <v>151</v>
      </c>
      <c r="E199" s="235" t="s">
        <v>19</v>
      </c>
      <c r="F199" s="236" t="s">
        <v>781</v>
      </c>
      <c r="G199" s="234"/>
      <c r="H199" s="235" t="s">
        <v>19</v>
      </c>
      <c r="I199" s="237"/>
      <c r="J199" s="234"/>
      <c r="K199" s="234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151</v>
      </c>
      <c r="AU199" s="242" t="s">
        <v>82</v>
      </c>
      <c r="AV199" s="13" t="s">
        <v>80</v>
      </c>
      <c r="AW199" s="13" t="s">
        <v>35</v>
      </c>
      <c r="AX199" s="13" t="s">
        <v>73</v>
      </c>
      <c r="AY199" s="242" t="s">
        <v>141</v>
      </c>
    </row>
    <row r="200" s="14" customFormat="1">
      <c r="A200" s="14"/>
      <c r="B200" s="243"/>
      <c r="C200" s="244"/>
      <c r="D200" s="228" t="s">
        <v>151</v>
      </c>
      <c r="E200" s="245" t="s">
        <v>19</v>
      </c>
      <c r="F200" s="246" t="s">
        <v>782</v>
      </c>
      <c r="G200" s="244"/>
      <c r="H200" s="247">
        <v>4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151</v>
      </c>
      <c r="AU200" s="253" t="s">
        <v>82</v>
      </c>
      <c r="AV200" s="14" t="s">
        <v>82</v>
      </c>
      <c r="AW200" s="14" t="s">
        <v>35</v>
      </c>
      <c r="AX200" s="14" t="s">
        <v>73</v>
      </c>
      <c r="AY200" s="253" t="s">
        <v>141</v>
      </c>
    </row>
    <row r="201" s="14" customFormat="1">
      <c r="A201" s="14"/>
      <c r="B201" s="243"/>
      <c r="C201" s="244"/>
      <c r="D201" s="228" t="s">
        <v>151</v>
      </c>
      <c r="E201" s="245" t="s">
        <v>19</v>
      </c>
      <c r="F201" s="246" t="s">
        <v>783</v>
      </c>
      <c r="G201" s="244"/>
      <c r="H201" s="247">
        <v>4.5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151</v>
      </c>
      <c r="AU201" s="253" t="s">
        <v>82</v>
      </c>
      <c r="AV201" s="14" t="s">
        <v>82</v>
      </c>
      <c r="AW201" s="14" t="s">
        <v>35</v>
      </c>
      <c r="AX201" s="14" t="s">
        <v>73</v>
      </c>
      <c r="AY201" s="253" t="s">
        <v>141</v>
      </c>
    </row>
    <row r="202" s="15" customFormat="1">
      <c r="A202" s="15"/>
      <c r="B202" s="266"/>
      <c r="C202" s="267"/>
      <c r="D202" s="228" t="s">
        <v>151</v>
      </c>
      <c r="E202" s="268" t="s">
        <v>19</v>
      </c>
      <c r="F202" s="269" t="s">
        <v>190</v>
      </c>
      <c r="G202" s="267"/>
      <c r="H202" s="270">
        <v>8.5</v>
      </c>
      <c r="I202" s="271"/>
      <c r="J202" s="267"/>
      <c r="K202" s="267"/>
      <c r="L202" s="272"/>
      <c r="M202" s="273"/>
      <c r="N202" s="274"/>
      <c r="O202" s="274"/>
      <c r="P202" s="274"/>
      <c r="Q202" s="274"/>
      <c r="R202" s="274"/>
      <c r="S202" s="274"/>
      <c r="T202" s="27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6" t="s">
        <v>151</v>
      </c>
      <c r="AU202" s="276" t="s">
        <v>82</v>
      </c>
      <c r="AV202" s="15" t="s">
        <v>147</v>
      </c>
      <c r="AW202" s="15" t="s">
        <v>35</v>
      </c>
      <c r="AX202" s="15" t="s">
        <v>80</v>
      </c>
      <c r="AY202" s="276" t="s">
        <v>141</v>
      </c>
    </row>
    <row r="203" s="12" customFormat="1" ht="22.8" customHeight="1">
      <c r="A203" s="12"/>
      <c r="B203" s="199"/>
      <c r="C203" s="200"/>
      <c r="D203" s="201" t="s">
        <v>72</v>
      </c>
      <c r="E203" s="213" t="s">
        <v>147</v>
      </c>
      <c r="F203" s="213" t="s">
        <v>322</v>
      </c>
      <c r="G203" s="200"/>
      <c r="H203" s="200"/>
      <c r="I203" s="203"/>
      <c r="J203" s="214">
        <f>BK203</f>
        <v>0</v>
      </c>
      <c r="K203" s="200"/>
      <c r="L203" s="205"/>
      <c r="M203" s="206"/>
      <c r="N203" s="207"/>
      <c r="O203" s="207"/>
      <c r="P203" s="208">
        <f>SUM(P204:P233)</f>
        <v>0</v>
      </c>
      <c r="Q203" s="207"/>
      <c r="R203" s="208">
        <f>SUM(R204:R233)</f>
        <v>225.50788915999999</v>
      </c>
      <c r="S203" s="207"/>
      <c r="T203" s="209">
        <f>SUM(T204:T233)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0" t="s">
        <v>80</v>
      </c>
      <c r="AT203" s="211" t="s">
        <v>72</v>
      </c>
      <c r="AU203" s="211" t="s">
        <v>80</v>
      </c>
      <c r="AY203" s="210" t="s">
        <v>141</v>
      </c>
      <c r="BK203" s="212">
        <f>SUM(BK204:BK233)</f>
        <v>0</v>
      </c>
    </row>
    <row r="204" s="2" customFormat="1" ht="62.7" customHeight="1">
      <c r="A204" s="40"/>
      <c r="B204" s="41"/>
      <c r="C204" s="215" t="s">
        <v>255</v>
      </c>
      <c r="D204" s="215" t="s">
        <v>143</v>
      </c>
      <c r="E204" s="216" t="s">
        <v>784</v>
      </c>
      <c r="F204" s="217" t="s">
        <v>785</v>
      </c>
      <c r="G204" s="218" t="s">
        <v>184</v>
      </c>
      <c r="H204" s="219">
        <v>113.3</v>
      </c>
      <c r="I204" s="220"/>
      <c r="J204" s="221">
        <f>ROUND(I204*H204,2)</f>
        <v>0</v>
      </c>
      <c r="K204" s="217" t="s">
        <v>685</v>
      </c>
      <c r="L204" s="46"/>
      <c r="M204" s="222" t="s">
        <v>19</v>
      </c>
      <c r="N204" s="223" t="s">
        <v>46</v>
      </c>
      <c r="O204" s="87"/>
      <c r="P204" s="224">
        <f>O204*H204</f>
        <v>0</v>
      </c>
      <c r="Q204" s="224">
        <v>1.8480000000000001</v>
      </c>
      <c r="R204" s="224">
        <f>Q204*H204</f>
        <v>209.3784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147</v>
      </c>
      <c r="AT204" s="226" t="s">
        <v>143</v>
      </c>
      <c r="AU204" s="226" t="s">
        <v>82</v>
      </c>
      <c r="AY204" s="19" t="s">
        <v>141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147</v>
      </c>
      <c r="BK204" s="227">
        <f>ROUND(I204*H204,2)</f>
        <v>0</v>
      </c>
      <c r="BL204" s="19" t="s">
        <v>147</v>
      </c>
      <c r="BM204" s="226" t="s">
        <v>786</v>
      </c>
    </row>
    <row r="205" s="2" customFormat="1">
      <c r="A205" s="40"/>
      <c r="B205" s="41"/>
      <c r="C205" s="42"/>
      <c r="D205" s="228" t="s">
        <v>149</v>
      </c>
      <c r="E205" s="42"/>
      <c r="F205" s="229" t="s">
        <v>785</v>
      </c>
      <c r="G205" s="42"/>
      <c r="H205" s="42"/>
      <c r="I205" s="230"/>
      <c r="J205" s="42"/>
      <c r="K205" s="42"/>
      <c r="L205" s="46"/>
      <c r="M205" s="231"/>
      <c r="N205" s="232"/>
      <c r="O205" s="87"/>
      <c r="P205" s="87"/>
      <c r="Q205" s="87"/>
      <c r="R205" s="87"/>
      <c r="S205" s="87"/>
      <c r="T205" s="88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149</v>
      </c>
      <c r="AU205" s="19" t="s">
        <v>82</v>
      </c>
    </row>
    <row r="206" s="2" customFormat="1">
      <c r="A206" s="40"/>
      <c r="B206" s="41"/>
      <c r="C206" s="42"/>
      <c r="D206" s="254" t="s">
        <v>159</v>
      </c>
      <c r="E206" s="42"/>
      <c r="F206" s="255" t="s">
        <v>787</v>
      </c>
      <c r="G206" s="42"/>
      <c r="H206" s="42"/>
      <c r="I206" s="230"/>
      <c r="J206" s="42"/>
      <c r="K206" s="42"/>
      <c r="L206" s="46"/>
      <c r="M206" s="231"/>
      <c r="N206" s="232"/>
      <c r="O206" s="87"/>
      <c r="P206" s="87"/>
      <c r="Q206" s="87"/>
      <c r="R206" s="87"/>
      <c r="S206" s="87"/>
      <c r="T206" s="88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159</v>
      </c>
      <c r="AU206" s="19" t="s">
        <v>82</v>
      </c>
    </row>
    <row r="207" s="13" customFormat="1">
      <c r="A207" s="13"/>
      <c r="B207" s="233"/>
      <c r="C207" s="234"/>
      <c r="D207" s="228" t="s">
        <v>151</v>
      </c>
      <c r="E207" s="235" t="s">
        <v>19</v>
      </c>
      <c r="F207" s="236" t="s">
        <v>788</v>
      </c>
      <c r="G207" s="234"/>
      <c r="H207" s="235" t="s">
        <v>19</v>
      </c>
      <c r="I207" s="237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151</v>
      </c>
      <c r="AU207" s="242" t="s">
        <v>82</v>
      </c>
      <c r="AV207" s="13" t="s">
        <v>80</v>
      </c>
      <c r="AW207" s="13" t="s">
        <v>35</v>
      </c>
      <c r="AX207" s="13" t="s">
        <v>73</v>
      </c>
      <c r="AY207" s="242" t="s">
        <v>141</v>
      </c>
    </row>
    <row r="208" s="13" customFormat="1">
      <c r="A208" s="13"/>
      <c r="B208" s="233"/>
      <c r="C208" s="234"/>
      <c r="D208" s="228" t="s">
        <v>151</v>
      </c>
      <c r="E208" s="235" t="s">
        <v>19</v>
      </c>
      <c r="F208" s="236" t="s">
        <v>789</v>
      </c>
      <c r="G208" s="234"/>
      <c r="H208" s="235" t="s">
        <v>19</v>
      </c>
      <c r="I208" s="237"/>
      <c r="J208" s="234"/>
      <c r="K208" s="234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151</v>
      </c>
      <c r="AU208" s="242" t="s">
        <v>82</v>
      </c>
      <c r="AV208" s="13" t="s">
        <v>80</v>
      </c>
      <c r="AW208" s="13" t="s">
        <v>35</v>
      </c>
      <c r="AX208" s="13" t="s">
        <v>73</v>
      </c>
      <c r="AY208" s="242" t="s">
        <v>141</v>
      </c>
    </row>
    <row r="209" s="13" customFormat="1">
      <c r="A209" s="13"/>
      <c r="B209" s="233"/>
      <c r="C209" s="234"/>
      <c r="D209" s="228" t="s">
        <v>151</v>
      </c>
      <c r="E209" s="235" t="s">
        <v>19</v>
      </c>
      <c r="F209" s="236" t="s">
        <v>790</v>
      </c>
      <c r="G209" s="234"/>
      <c r="H209" s="235" t="s">
        <v>19</v>
      </c>
      <c r="I209" s="237"/>
      <c r="J209" s="234"/>
      <c r="K209" s="234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151</v>
      </c>
      <c r="AU209" s="242" t="s">
        <v>82</v>
      </c>
      <c r="AV209" s="13" t="s">
        <v>80</v>
      </c>
      <c r="AW209" s="13" t="s">
        <v>35</v>
      </c>
      <c r="AX209" s="13" t="s">
        <v>73</v>
      </c>
      <c r="AY209" s="242" t="s">
        <v>141</v>
      </c>
    </row>
    <row r="210" s="14" customFormat="1">
      <c r="A210" s="14"/>
      <c r="B210" s="243"/>
      <c r="C210" s="244"/>
      <c r="D210" s="228" t="s">
        <v>151</v>
      </c>
      <c r="E210" s="245" t="s">
        <v>19</v>
      </c>
      <c r="F210" s="246" t="s">
        <v>791</v>
      </c>
      <c r="G210" s="244"/>
      <c r="H210" s="247">
        <v>40.399999999999999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151</v>
      </c>
      <c r="AU210" s="253" t="s">
        <v>82</v>
      </c>
      <c r="AV210" s="14" t="s">
        <v>82</v>
      </c>
      <c r="AW210" s="14" t="s">
        <v>35</v>
      </c>
      <c r="AX210" s="14" t="s">
        <v>73</v>
      </c>
      <c r="AY210" s="253" t="s">
        <v>141</v>
      </c>
    </row>
    <row r="211" s="14" customFormat="1">
      <c r="A211" s="14"/>
      <c r="B211" s="243"/>
      <c r="C211" s="244"/>
      <c r="D211" s="228" t="s">
        <v>151</v>
      </c>
      <c r="E211" s="245" t="s">
        <v>19</v>
      </c>
      <c r="F211" s="246" t="s">
        <v>792</v>
      </c>
      <c r="G211" s="244"/>
      <c r="H211" s="247">
        <v>20.5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151</v>
      </c>
      <c r="AU211" s="253" t="s">
        <v>82</v>
      </c>
      <c r="AV211" s="14" t="s">
        <v>82</v>
      </c>
      <c r="AW211" s="14" t="s">
        <v>35</v>
      </c>
      <c r="AX211" s="14" t="s">
        <v>73</v>
      </c>
      <c r="AY211" s="253" t="s">
        <v>141</v>
      </c>
    </row>
    <row r="212" s="14" customFormat="1">
      <c r="A212" s="14"/>
      <c r="B212" s="243"/>
      <c r="C212" s="244"/>
      <c r="D212" s="228" t="s">
        <v>151</v>
      </c>
      <c r="E212" s="245" t="s">
        <v>19</v>
      </c>
      <c r="F212" s="246" t="s">
        <v>793</v>
      </c>
      <c r="G212" s="244"/>
      <c r="H212" s="247">
        <v>43.5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151</v>
      </c>
      <c r="AU212" s="253" t="s">
        <v>82</v>
      </c>
      <c r="AV212" s="14" t="s">
        <v>82</v>
      </c>
      <c r="AW212" s="14" t="s">
        <v>35</v>
      </c>
      <c r="AX212" s="14" t="s">
        <v>73</v>
      </c>
      <c r="AY212" s="253" t="s">
        <v>141</v>
      </c>
    </row>
    <row r="213" s="13" customFormat="1">
      <c r="A213" s="13"/>
      <c r="B213" s="233"/>
      <c r="C213" s="234"/>
      <c r="D213" s="228" t="s">
        <v>151</v>
      </c>
      <c r="E213" s="235" t="s">
        <v>19</v>
      </c>
      <c r="F213" s="236" t="s">
        <v>794</v>
      </c>
      <c r="G213" s="234"/>
      <c r="H213" s="235" t="s">
        <v>19</v>
      </c>
      <c r="I213" s="237"/>
      <c r="J213" s="234"/>
      <c r="K213" s="234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151</v>
      </c>
      <c r="AU213" s="242" t="s">
        <v>82</v>
      </c>
      <c r="AV213" s="13" t="s">
        <v>80</v>
      </c>
      <c r="AW213" s="13" t="s">
        <v>35</v>
      </c>
      <c r="AX213" s="13" t="s">
        <v>73</v>
      </c>
      <c r="AY213" s="242" t="s">
        <v>141</v>
      </c>
    </row>
    <row r="214" s="14" customFormat="1">
      <c r="A214" s="14"/>
      <c r="B214" s="243"/>
      <c r="C214" s="244"/>
      <c r="D214" s="228" t="s">
        <v>151</v>
      </c>
      <c r="E214" s="245" t="s">
        <v>19</v>
      </c>
      <c r="F214" s="246" t="s">
        <v>795</v>
      </c>
      <c r="G214" s="244"/>
      <c r="H214" s="247">
        <v>2.5</v>
      </c>
      <c r="I214" s="248"/>
      <c r="J214" s="244"/>
      <c r="K214" s="244"/>
      <c r="L214" s="249"/>
      <c r="M214" s="250"/>
      <c r="N214" s="251"/>
      <c r="O214" s="251"/>
      <c r="P214" s="251"/>
      <c r="Q214" s="251"/>
      <c r="R214" s="251"/>
      <c r="S214" s="251"/>
      <c r="T214" s="25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3" t="s">
        <v>151</v>
      </c>
      <c r="AU214" s="253" t="s">
        <v>82</v>
      </c>
      <c r="AV214" s="14" t="s">
        <v>82</v>
      </c>
      <c r="AW214" s="14" t="s">
        <v>35</v>
      </c>
      <c r="AX214" s="14" t="s">
        <v>73</v>
      </c>
      <c r="AY214" s="253" t="s">
        <v>141</v>
      </c>
    </row>
    <row r="215" s="14" customFormat="1">
      <c r="A215" s="14"/>
      <c r="B215" s="243"/>
      <c r="C215" s="244"/>
      <c r="D215" s="228" t="s">
        <v>151</v>
      </c>
      <c r="E215" s="245" t="s">
        <v>19</v>
      </c>
      <c r="F215" s="246" t="s">
        <v>796</v>
      </c>
      <c r="G215" s="244"/>
      <c r="H215" s="247">
        <v>2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151</v>
      </c>
      <c r="AU215" s="253" t="s">
        <v>82</v>
      </c>
      <c r="AV215" s="14" t="s">
        <v>82</v>
      </c>
      <c r="AW215" s="14" t="s">
        <v>35</v>
      </c>
      <c r="AX215" s="14" t="s">
        <v>73</v>
      </c>
      <c r="AY215" s="253" t="s">
        <v>141</v>
      </c>
    </row>
    <row r="216" s="14" customFormat="1">
      <c r="A216" s="14"/>
      <c r="B216" s="243"/>
      <c r="C216" s="244"/>
      <c r="D216" s="228" t="s">
        <v>151</v>
      </c>
      <c r="E216" s="245" t="s">
        <v>19</v>
      </c>
      <c r="F216" s="246" t="s">
        <v>797</v>
      </c>
      <c r="G216" s="244"/>
      <c r="H216" s="247">
        <v>4.4000000000000004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151</v>
      </c>
      <c r="AU216" s="253" t="s">
        <v>82</v>
      </c>
      <c r="AV216" s="14" t="s">
        <v>82</v>
      </c>
      <c r="AW216" s="14" t="s">
        <v>35</v>
      </c>
      <c r="AX216" s="14" t="s">
        <v>73</v>
      </c>
      <c r="AY216" s="253" t="s">
        <v>141</v>
      </c>
    </row>
    <row r="217" s="15" customFormat="1">
      <c r="A217" s="15"/>
      <c r="B217" s="266"/>
      <c r="C217" s="267"/>
      <c r="D217" s="228" t="s">
        <v>151</v>
      </c>
      <c r="E217" s="268" t="s">
        <v>19</v>
      </c>
      <c r="F217" s="269" t="s">
        <v>190</v>
      </c>
      <c r="G217" s="267"/>
      <c r="H217" s="270">
        <v>113.30000000000001</v>
      </c>
      <c r="I217" s="271"/>
      <c r="J217" s="267"/>
      <c r="K217" s="267"/>
      <c r="L217" s="272"/>
      <c r="M217" s="273"/>
      <c r="N217" s="274"/>
      <c r="O217" s="274"/>
      <c r="P217" s="274"/>
      <c r="Q217" s="274"/>
      <c r="R217" s="274"/>
      <c r="S217" s="274"/>
      <c r="T217" s="27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6" t="s">
        <v>151</v>
      </c>
      <c r="AU217" s="276" t="s">
        <v>82</v>
      </c>
      <c r="AV217" s="15" t="s">
        <v>147</v>
      </c>
      <c r="AW217" s="15" t="s">
        <v>35</v>
      </c>
      <c r="AX217" s="15" t="s">
        <v>80</v>
      </c>
      <c r="AY217" s="276" t="s">
        <v>141</v>
      </c>
    </row>
    <row r="218" s="2" customFormat="1" ht="44.25" customHeight="1">
      <c r="A218" s="40"/>
      <c r="B218" s="41"/>
      <c r="C218" s="215" t="s">
        <v>261</v>
      </c>
      <c r="D218" s="215" t="s">
        <v>143</v>
      </c>
      <c r="E218" s="216" t="s">
        <v>798</v>
      </c>
      <c r="F218" s="217" t="s">
        <v>799</v>
      </c>
      <c r="G218" s="218" t="s">
        <v>146</v>
      </c>
      <c r="H218" s="219">
        <v>26.332999999999998</v>
      </c>
      <c r="I218" s="220"/>
      <c r="J218" s="221">
        <f>ROUND(I218*H218,2)</f>
        <v>0</v>
      </c>
      <c r="K218" s="217" t="s">
        <v>685</v>
      </c>
      <c r="L218" s="46"/>
      <c r="M218" s="222" t="s">
        <v>19</v>
      </c>
      <c r="N218" s="223" t="s">
        <v>46</v>
      </c>
      <c r="O218" s="87"/>
      <c r="P218" s="224">
        <f>O218*H218</f>
        <v>0</v>
      </c>
      <c r="Q218" s="224">
        <v>0.40000000000000002</v>
      </c>
      <c r="R218" s="224">
        <f>Q218*H218</f>
        <v>10.533200000000001</v>
      </c>
      <c r="S218" s="224">
        <v>0</v>
      </c>
      <c r="T218" s="225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26" t="s">
        <v>147</v>
      </c>
      <c r="AT218" s="226" t="s">
        <v>143</v>
      </c>
      <c r="AU218" s="226" t="s">
        <v>82</v>
      </c>
      <c r="AY218" s="19" t="s">
        <v>141</v>
      </c>
      <c r="BE218" s="227">
        <f>IF(N218="základní",J218,0)</f>
        <v>0</v>
      </c>
      <c r="BF218" s="227">
        <f>IF(N218="snížená",J218,0)</f>
        <v>0</v>
      </c>
      <c r="BG218" s="227">
        <f>IF(N218="zákl. přenesená",J218,0)</f>
        <v>0</v>
      </c>
      <c r="BH218" s="227">
        <f>IF(N218="sníž. přenesená",J218,0)</f>
        <v>0</v>
      </c>
      <c r="BI218" s="227">
        <f>IF(N218="nulová",J218,0)</f>
        <v>0</v>
      </c>
      <c r="BJ218" s="19" t="s">
        <v>147</v>
      </c>
      <c r="BK218" s="227">
        <f>ROUND(I218*H218,2)</f>
        <v>0</v>
      </c>
      <c r="BL218" s="19" t="s">
        <v>147</v>
      </c>
      <c r="BM218" s="226" t="s">
        <v>800</v>
      </c>
    </row>
    <row r="219" s="2" customFormat="1">
      <c r="A219" s="40"/>
      <c r="B219" s="41"/>
      <c r="C219" s="42"/>
      <c r="D219" s="228" t="s">
        <v>149</v>
      </c>
      <c r="E219" s="42"/>
      <c r="F219" s="229" t="s">
        <v>799</v>
      </c>
      <c r="G219" s="42"/>
      <c r="H219" s="42"/>
      <c r="I219" s="230"/>
      <c r="J219" s="42"/>
      <c r="K219" s="42"/>
      <c r="L219" s="46"/>
      <c r="M219" s="231"/>
      <c r="N219" s="232"/>
      <c r="O219" s="87"/>
      <c r="P219" s="87"/>
      <c r="Q219" s="87"/>
      <c r="R219" s="87"/>
      <c r="S219" s="87"/>
      <c r="T219" s="88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149</v>
      </c>
      <c r="AU219" s="19" t="s">
        <v>82</v>
      </c>
    </row>
    <row r="220" s="2" customFormat="1">
      <c r="A220" s="40"/>
      <c r="B220" s="41"/>
      <c r="C220" s="42"/>
      <c r="D220" s="254" t="s">
        <v>159</v>
      </c>
      <c r="E220" s="42"/>
      <c r="F220" s="255" t="s">
        <v>801</v>
      </c>
      <c r="G220" s="42"/>
      <c r="H220" s="42"/>
      <c r="I220" s="230"/>
      <c r="J220" s="42"/>
      <c r="K220" s="42"/>
      <c r="L220" s="46"/>
      <c r="M220" s="231"/>
      <c r="N220" s="232"/>
      <c r="O220" s="87"/>
      <c r="P220" s="87"/>
      <c r="Q220" s="87"/>
      <c r="R220" s="87"/>
      <c r="S220" s="87"/>
      <c r="T220" s="88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159</v>
      </c>
      <c r="AU220" s="19" t="s">
        <v>82</v>
      </c>
    </row>
    <row r="221" s="13" customFormat="1">
      <c r="A221" s="13"/>
      <c r="B221" s="233"/>
      <c r="C221" s="234"/>
      <c r="D221" s="228" t="s">
        <v>151</v>
      </c>
      <c r="E221" s="235" t="s">
        <v>19</v>
      </c>
      <c r="F221" s="236" t="s">
        <v>802</v>
      </c>
      <c r="G221" s="234"/>
      <c r="H221" s="235" t="s">
        <v>19</v>
      </c>
      <c r="I221" s="237"/>
      <c r="J221" s="234"/>
      <c r="K221" s="234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151</v>
      </c>
      <c r="AU221" s="242" t="s">
        <v>82</v>
      </c>
      <c r="AV221" s="13" t="s">
        <v>80</v>
      </c>
      <c r="AW221" s="13" t="s">
        <v>35</v>
      </c>
      <c r="AX221" s="13" t="s">
        <v>73</v>
      </c>
      <c r="AY221" s="242" t="s">
        <v>141</v>
      </c>
    </row>
    <row r="222" s="14" customFormat="1">
      <c r="A222" s="14"/>
      <c r="B222" s="243"/>
      <c r="C222" s="244"/>
      <c r="D222" s="228" t="s">
        <v>151</v>
      </c>
      <c r="E222" s="245" t="s">
        <v>19</v>
      </c>
      <c r="F222" s="246" t="s">
        <v>803</v>
      </c>
      <c r="G222" s="244"/>
      <c r="H222" s="247">
        <v>8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151</v>
      </c>
      <c r="AU222" s="253" t="s">
        <v>82</v>
      </c>
      <c r="AV222" s="14" t="s">
        <v>82</v>
      </c>
      <c r="AW222" s="14" t="s">
        <v>35</v>
      </c>
      <c r="AX222" s="14" t="s">
        <v>73</v>
      </c>
      <c r="AY222" s="253" t="s">
        <v>141</v>
      </c>
    </row>
    <row r="223" s="14" customFormat="1">
      <c r="A223" s="14"/>
      <c r="B223" s="243"/>
      <c r="C223" s="244"/>
      <c r="D223" s="228" t="s">
        <v>151</v>
      </c>
      <c r="E223" s="245" t="s">
        <v>19</v>
      </c>
      <c r="F223" s="246" t="s">
        <v>804</v>
      </c>
      <c r="G223" s="244"/>
      <c r="H223" s="247">
        <v>5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151</v>
      </c>
      <c r="AU223" s="253" t="s">
        <v>82</v>
      </c>
      <c r="AV223" s="14" t="s">
        <v>82</v>
      </c>
      <c r="AW223" s="14" t="s">
        <v>35</v>
      </c>
      <c r="AX223" s="14" t="s">
        <v>73</v>
      </c>
      <c r="AY223" s="253" t="s">
        <v>141</v>
      </c>
    </row>
    <row r="224" s="14" customFormat="1">
      <c r="A224" s="14"/>
      <c r="B224" s="243"/>
      <c r="C224" s="244"/>
      <c r="D224" s="228" t="s">
        <v>151</v>
      </c>
      <c r="E224" s="245" t="s">
        <v>19</v>
      </c>
      <c r="F224" s="246" t="s">
        <v>805</v>
      </c>
      <c r="G224" s="244"/>
      <c r="H224" s="247">
        <v>13.333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151</v>
      </c>
      <c r="AU224" s="253" t="s">
        <v>82</v>
      </c>
      <c r="AV224" s="14" t="s">
        <v>82</v>
      </c>
      <c r="AW224" s="14" t="s">
        <v>35</v>
      </c>
      <c r="AX224" s="14" t="s">
        <v>73</v>
      </c>
      <c r="AY224" s="253" t="s">
        <v>141</v>
      </c>
    </row>
    <row r="225" s="15" customFormat="1">
      <c r="A225" s="15"/>
      <c r="B225" s="266"/>
      <c r="C225" s="267"/>
      <c r="D225" s="228" t="s">
        <v>151</v>
      </c>
      <c r="E225" s="268" t="s">
        <v>19</v>
      </c>
      <c r="F225" s="269" t="s">
        <v>190</v>
      </c>
      <c r="G225" s="267"/>
      <c r="H225" s="270">
        <v>26.332999999999998</v>
      </c>
      <c r="I225" s="271"/>
      <c r="J225" s="267"/>
      <c r="K225" s="267"/>
      <c r="L225" s="272"/>
      <c r="M225" s="273"/>
      <c r="N225" s="274"/>
      <c r="O225" s="274"/>
      <c r="P225" s="274"/>
      <c r="Q225" s="274"/>
      <c r="R225" s="274"/>
      <c r="S225" s="274"/>
      <c r="T225" s="27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6" t="s">
        <v>151</v>
      </c>
      <c r="AU225" s="276" t="s">
        <v>82</v>
      </c>
      <c r="AV225" s="15" t="s">
        <v>147</v>
      </c>
      <c r="AW225" s="15" t="s">
        <v>35</v>
      </c>
      <c r="AX225" s="15" t="s">
        <v>80</v>
      </c>
      <c r="AY225" s="276" t="s">
        <v>141</v>
      </c>
    </row>
    <row r="226" s="2" customFormat="1" ht="21.75" customHeight="1">
      <c r="A226" s="40"/>
      <c r="B226" s="41"/>
      <c r="C226" s="215" t="s">
        <v>267</v>
      </c>
      <c r="D226" s="215" t="s">
        <v>143</v>
      </c>
      <c r="E226" s="216" t="s">
        <v>806</v>
      </c>
      <c r="F226" s="217" t="s">
        <v>807</v>
      </c>
      <c r="G226" s="218" t="s">
        <v>146</v>
      </c>
      <c r="H226" s="219">
        <v>26.332999999999998</v>
      </c>
      <c r="I226" s="220"/>
      <c r="J226" s="221">
        <f>ROUND(I226*H226,2)</f>
        <v>0</v>
      </c>
      <c r="K226" s="217" t="s">
        <v>685</v>
      </c>
      <c r="L226" s="46"/>
      <c r="M226" s="222" t="s">
        <v>19</v>
      </c>
      <c r="N226" s="223" t="s">
        <v>46</v>
      </c>
      <c r="O226" s="87"/>
      <c r="P226" s="224">
        <f>O226*H226</f>
        <v>0</v>
      </c>
      <c r="Q226" s="224">
        <v>0.21251999999999999</v>
      </c>
      <c r="R226" s="224">
        <f>Q226*H226</f>
        <v>5.5962891599999995</v>
      </c>
      <c r="S226" s="224">
        <v>0</v>
      </c>
      <c r="T226" s="225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26" t="s">
        <v>147</v>
      </c>
      <c r="AT226" s="226" t="s">
        <v>143</v>
      </c>
      <c r="AU226" s="226" t="s">
        <v>82</v>
      </c>
      <c r="AY226" s="19" t="s">
        <v>141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19" t="s">
        <v>147</v>
      </c>
      <c r="BK226" s="227">
        <f>ROUND(I226*H226,2)</f>
        <v>0</v>
      </c>
      <c r="BL226" s="19" t="s">
        <v>147</v>
      </c>
      <c r="BM226" s="226" t="s">
        <v>808</v>
      </c>
    </row>
    <row r="227" s="2" customFormat="1">
      <c r="A227" s="40"/>
      <c r="B227" s="41"/>
      <c r="C227" s="42"/>
      <c r="D227" s="228" t="s">
        <v>149</v>
      </c>
      <c r="E227" s="42"/>
      <c r="F227" s="229" t="s">
        <v>807</v>
      </c>
      <c r="G227" s="42"/>
      <c r="H227" s="42"/>
      <c r="I227" s="230"/>
      <c r="J227" s="42"/>
      <c r="K227" s="42"/>
      <c r="L227" s="46"/>
      <c r="M227" s="231"/>
      <c r="N227" s="232"/>
      <c r="O227" s="87"/>
      <c r="P227" s="87"/>
      <c r="Q227" s="87"/>
      <c r="R227" s="87"/>
      <c r="S227" s="87"/>
      <c r="T227" s="88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149</v>
      </c>
      <c r="AU227" s="19" t="s">
        <v>82</v>
      </c>
    </row>
    <row r="228" s="2" customFormat="1">
      <c r="A228" s="40"/>
      <c r="B228" s="41"/>
      <c r="C228" s="42"/>
      <c r="D228" s="254" t="s">
        <v>159</v>
      </c>
      <c r="E228" s="42"/>
      <c r="F228" s="255" t="s">
        <v>809</v>
      </c>
      <c r="G228" s="42"/>
      <c r="H228" s="42"/>
      <c r="I228" s="230"/>
      <c r="J228" s="42"/>
      <c r="K228" s="42"/>
      <c r="L228" s="46"/>
      <c r="M228" s="231"/>
      <c r="N228" s="232"/>
      <c r="O228" s="87"/>
      <c r="P228" s="87"/>
      <c r="Q228" s="87"/>
      <c r="R228" s="87"/>
      <c r="S228" s="87"/>
      <c r="T228" s="88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159</v>
      </c>
      <c r="AU228" s="19" t="s">
        <v>82</v>
      </c>
    </row>
    <row r="229" s="13" customFormat="1">
      <c r="A229" s="13"/>
      <c r="B229" s="233"/>
      <c r="C229" s="234"/>
      <c r="D229" s="228" t="s">
        <v>151</v>
      </c>
      <c r="E229" s="235" t="s">
        <v>19</v>
      </c>
      <c r="F229" s="236" t="s">
        <v>810</v>
      </c>
      <c r="G229" s="234"/>
      <c r="H229" s="235" t="s">
        <v>19</v>
      </c>
      <c r="I229" s="237"/>
      <c r="J229" s="234"/>
      <c r="K229" s="234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151</v>
      </c>
      <c r="AU229" s="242" t="s">
        <v>82</v>
      </c>
      <c r="AV229" s="13" t="s">
        <v>80</v>
      </c>
      <c r="AW229" s="13" t="s">
        <v>35</v>
      </c>
      <c r="AX229" s="13" t="s">
        <v>73</v>
      </c>
      <c r="AY229" s="242" t="s">
        <v>141</v>
      </c>
    </row>
    <row r="230" s="14" customFormat="1">
      <c r="A230" s="14"/>
      <c r="B230" s="243"/>
      <c r="C230" s="244"/>
      <c r="D230" s="228" t="s">
        <v>151</v>
      </c>
      <c r="E230" s="245" t="s">
        <v>19</v>
      </c>
      <c r="F230" s="246" t="s">
        <v>811</v>
      </c>
      <c r="G230" s="244"/>
      <c r="H230" s="247">
        <v>8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151</v>
      </c>
      <c r="AU230" s="253" t="s">
        <v>82</v>
      </c>
      <c r="AV230" s="14" t="s">
        <v>82</v>
      </c>
      <c r="AW230" s="14" t="s">
        <v>35</v>
      </c>
      <c r="AX230" s="14" t="s">
        <v>73</v>
      </c>
      <c r="AY230" s="253" t="s">
        <v>141</v>
      </c>
    </row>
    <row r="231" s="14" customFormat="1">
      <c r="A231" s="14"/>
      <c r="B231" s="243"/>
      <c r="C231" s="244"/>
      <c r="D231" s="228" t="s">
        <v>151</v>
      </c>
      <c r="E231" s="245" t="s">
        <v>19</v>
      </c>
      <c r="F231" s="246" t="s">
        <v>812</v>
      </c>
      <c r="G231" s="244"/>
      <c r="H231" s="247">
        <v>5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151</v>
      </c>
      <c r="AU231" s="253" t="s">
        <v>82</v>
      </c>
      <c r="AV231" s="14" t="s">
        <v>82</v>
      </c>
      <c r="AW231" s="14" t="s">
        <v>35</v>
      </c>
      <c r="AX231" s="14" t="s">
        <v>73</v>
      </c>
      <c r="AY231" s="253" t="s">
        <v>141</v>
      </c>
    </row>
    <row r="232" s="14" customFormat="1">
      <c r="A232" s="14"/>
      <c r="B232" s="243"/>
      <c r="C232" s="244"/>
      <c r="D232" s="228" t="s">
        <v>151</v>
      </c>
      <c r="E232" s="245" t="s">
        <v>19</v>
      </c>
      <c r="F232" s="246" t="s">
        <v>805</v>
      </c>
      <c r="G232" s="244"/>
      <c r="H232" s="247">
        <v>13.333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151</v>
      </c>
      <c r="AU232" s="253" t="s">
        <v>82</v>
      </c>
      <c r="AV232" s="14" t="s">
        <v>82</v>
      </c>
      <c r="AW232" s="14" t="s">
        <v>35</v>
      </c>
      <c r="AX232" s="14" t="s">
        <v>73</v>
      </c>
      <c r="AY232" s="253" t="s">
        <v>141</v>
      </c>
    </row>
    <row r="233" s="15" customFormat="1">
      <c r="A233" s="15"/>
      <c r="B233" s="266"/>
      <c r="C233" s="267"/>
      <c r="D233" s="228" t="s">
        <v>151</v>
      </c>
      <c r="E233" s="268" t="s">
        <v>19</v>
      </c>
      <c r="F233" s="269" t="s">
        <v>190</v>
      </c>
      <c r="G233" s="267"/>
      <c r="H233" s="270">
        <v>26.332999999999998</v>
      </c>
      <c r="I233" s="271"/>
      <c r="J233" s="267"/>
      <c r="K233" s="267"/>
      <c r="L233" s="272"/>
      <c r="M233" s="273"/>
      <c r="N233" s="274"/>
      <c r="O233" s="274"/>
      <c r="P233" s="274"/>
      <c r="Q233" s="274"/>
      <c r="R233" s="274"/>
      <c r="S233" s="274"/>
      <c r="T233" s="27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6" t="s">
        <v>151</v>
      </c>
      <c r="AU233" s="276" t="s">
        <v>82</v>
      </c>
      <c r="AV233" s="15" t="s">
        <v>147</v>
      </c>
      <c r="AW233" s="15" t="s">
        <v>35</v>
      </c>
      <c r="AX233" s="15" t="s">
        <v>80</v>
      </c>
      <c r="AY233" s="276" t="s">
        <v>141</v>
      </c>
    </row>
    <row r="234" s="12" customFormat="1" ht="22.8" customHeight="1">
      <c r="A234" s="12"/>
      <c r="B234" s="199"/>
      <c r="C234" s="200"/>
      <c r="D234" s="201" t="s">
        <v>72</v>
      </c>
      <c r="E234" s="213" t="s">
        <v>175</v>
      </c>
      <c r="F234" s="213" t="s">
        <v>813</v>
      </c>
      <c r="G234" s="200"/>
      <c r="H234" s="200"/>
      <c r="I234" s="203"/>
      <c r="J234" s="214">
        <f>BK234</f>
        <v>0</v>
      </c>
      <c r="K234" s="200"/>
      <c r="L234" s="205"/>
      <c r="M234" s="206"/>
      <c r="N234" s="207"/>
      <c r="O234" s="207"/>
      <c r="P234" s="208">
        <f>SUM(P235:P238)</f>
        <v>0</v>
      </c>
      <c r="Q234" s="207"/>
      <c r="R234" s="208">
        <f>SUM(R235:R238)</f>
        <v>0</v>
      </c>
      <c r="S234" s="207"/>
      <c r="T234" s="209">
        <f>SUM(T235:T238)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0" t="s">
        <v>80</v>
      </c>
      <c r="AT234" s="211" t="s">
        <v>72</v>
      </c>
      <c r="AU234" s="211" t="s">
        <v>80</v>
      </c>
      <c r="AY234" s="210" t="s">
        <v>141</v>
      </c>
      <c r="BK234" s="212">
        <f>SUM(BK235:BK238)</f>
        <v>0</v>
      </c>
    </row>
    <row r="235" s="2" customFormat="1" ht="37.8" customHeight="1">
      <c r="A235" s="40"/>
      <c r="B235" s="41"/>
      <c r="C235" s="215" t="s">
        <v>275</v>
      </c>
      <c r="D235" s="215" t="s">
        <v>143</v>
      </c>
      <c r="E235" s="216" t="s">
        <v>814</v>
      </c>
      <c r="F235" s="217" t="s">
        <v>815</v>
      </c>
      <c r="G235" s="218" t="s">
        <v>146</v>
      </c>
      <c r="H235" s="219">
        <v>4.0999999999999996</v>
      </c>
      <c r="I235" s="220"/>
      <c r="J235" s="221">
        <f>ROUND(I235*H235,2)</f>
        <v>0</v>
      </c>
      <c r="K235" s="217" t="s">
        <v>685</v>
      </c>
      <c r="L235" s="46"/>
      <c r="M235" s="222" t="s">
        <v>19</v>
      </c>
      <c r="N235" s="223" t="s">
        <v>46</v>
      </c>
      <c r="O235" s="87"/>
      <c r="P235" s="224">
        <f>O235*H235</f>
        <v>0</v>
      </c>
      <c r="Q235" s="224">
        <v>0</v>
      </c>
      <c r="R235" s="224">
        <f>Q235*H235</f>
        <v>0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147</v>
      </c>
      <c r="AT235" s="226" t="s">
        <v>143</v>
      </c>
      <c r="AU235" s="226" t="s">
        <v>82</v>
      </c>
      <c r="AY235" s="19" t="s">
        <v>141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147</v>
      </c>
      <c r="BK235" s="227">
        <f>ROUND(I235*H235,2)</f>
        <v>0</v>
      </c>
      <c r="BL235" s="19" t="s">
        <v>147</v>
      </c>
      <c r="BM235" s="226" t="s">
        <v>816</v>
      </c>
    </row>
    <row r="236" s="2" customFormat="1">
      <c r="A236" s="40"/>
      <c r="B236" s="41"/>
      <c r="C236" s="42"/>
      <c r="D236" s="228" t="s">
        <v>149</v>
      </c>
      <c r="E236" s="42"/>
      <c r="F236" s="229" t="s">
        <v>815</v>
      </c>
      <c r="G236" s="42"/>
      <c r="H236" s="42"/>
      <c r="I236" s="230"/>
      <c r="J236" s="42"/>
      <c r="K236" s="42"/>
      <c r="L236" s="46"/>
      <c r="M236" s="231"/>
      <c r="N236" s="232"/>
      <c r="O236" s="87"/>
      <c r="P236" s="87"/>
      <c r="Q236" s="87"/>
      <c r="R236" s="87"/>
      <c r="S236" s="87"/>
      <c r="T236" s="88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149</v>
      </c>
      <c r="AU236" s="19" t="s">
        <v>82</v>
      </c>
    </row>
    <row r="237" s="2" customFormat="1">
      <c r="A237" s="40"/>
      <c r="B237" s="41"/>
      <c r="C237" s="42"/>
      <c r="D237" s="254" t="s">
        <v>159</v>
      </c>
      <c r="E237" s="42"/>
      <c r="F237" s="255" t="s">
        <v>817</v>
      </c>
      <c r="G237" s="42"/>
      <c r="H237" s="42"/>
      <c r="I237" s="230"/>
      <c r="J237" s="42"/>
      <c r="K237" s="42"/>
      <c r="L237" s="46"/>
      <c r="M237" s="231"/>
      <c r="N237" s="232"/>
      <c r="O237" s="87"/>
      <c r="P237" s="87"/>
      <c r="Q237" s="87"/>
      <c r="R237" s="87"/>
      <c r="S237" s="87"/>
      <c r="T237" s="88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159</v>
      </c>
      <c r="AU237" s="19" t="s">
        <v>82</v>
      </c>
    </row>
    <row r="238" s="14" customFormat="1">
      <c r="A238" s="14"/>
      <c r="B238" s="243"/>
      <c r="C238" s="244"/>
      <c r="D238" s="228" t="s">
        <v>151</v>
      </c>
      <c r="E238" s="245" t="s">
        <v>19</v>
      </c>
      <c r="F238" s="246" t="s">
        <v>818</v>
      </c>
      <c r="G238" s="244"/>
      <c r="H238" s="247">
        <v>4.0999999999999996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151</v>
      </c>
      <c r="AU238" s="253" t="s">
        <v>82</v>
      </c>
      <c r="AV238" s="14" t="s">
        <v>82</v>
      </c>
      <c r="AW238" s="14" t="s">
        <v>35</v>
      </c>
      <c r="AX238" s="14" t="s">
        <v>80</v>
      </c>
      <c r="AY238" s="253" t="s">
        <v>141</v>
      </c>
    </row>
    <row r="239" s="12" customFormat="1" ht="22.8" customHeight="1">
      <c r="A239" s="12"/>
      <c r="B239" s="199"/>
      <c r="C239" s="200"/>
      <c r="D239" s="201" t="s">
        <v>72</v>
      </c>
      <c r="E239" s="213" t="s">
        <v>203</v>
      </c>
      <c r="F239" s="213" t="s">
        <v>371</v>
      </c>
      <c r="G239" s="200"/>
      <c r="H239" s="200"/>
      <c r="I239" s="203"/>
      <c r="J239" s="214">
        <f>BK239</f>
        <v>0</v>
      </c>
      <c r="K239" s="200"/>
      <c r="L239" s="205"/>
      <c r="M239" s="206"/>
      <c r="N239" s="207"/>
      <c r="O239" s="207"/>
      <c r="P239" s="208">
        <f>SUM(P240:P272)</f>
        <v>0</v>
      </c>
      <c r="Q239" s="207"/>
      <c r="R239" s="208">
        <f>SUM(R240:R272)</f>
        <v>0</v>
      </c>
      <c r="S239" s="207"/>
      <c r="T239" s="209">
        <f>SUM(T240:T272)</f>
        <v>181.92599999999999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0" t="s">
        <v>80</v>
      </c>
      <c r="AT239" s="211" t="s">
        <v>72</v>
      </c>
      <c r="AU239" s="211" t="s">
        <v>80</v>
      </c>
      <c r="AY239" s="210" t="s">
        <v>141</v>
      </c>
      <c r="BK239" s="212">
        <f>SUM(BK240:BK272)</f>
        <v>0</v>
      </c>
    </row>
    <row r="240" s="2" customFormat="1" ht="49.05" customHeight="1">
      <c r="A240" s="40"/>
      <c r="B240" s="41"/>
      <c r="C240" s="215" t="s">
        <v>282</v>
      </c>
      <c r="D240" s="215" t="s">
        <v>143</v>
      </c>
      <c r="E240" s="216" t="s">
        <v>182</v>
      </c>
      <c r="F240" s="217" t="s">
        <v>186</v>
      </c>
      <c r="G240" s="218" t="s">
        <v>184</v>
      </c>
      <c r="H240" s="219">
        <v>42.899999999999999</v>
      </c>
      <c r="I240" s="220"/>
      <c r="J240" s="221">
        <f>ROUND(I240*H240,2)</f>
        <v>0</v>
      </c>
      <c r="K240" s="217" t="s">
        <v>685</v>
      </c>
      <c r="L240" s="46"/>
      <c r="M240" s="222" t="s">
        <v>19</v>
      </c>
      <c r="N240" s="223" t="s">
        <v>46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1.8999999999999999</v>
      </c>
      <c r="T240" s="225">
        <f>S240*H240</f>
        <v>81.509999999999991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6" t="s">
        <v>147</v>
      </c>
      <c r="AT240" s="226" t="s">
        <v>143</v>
      </c>
      <c r="AU240" s="226" t="s">
        <v>82</v>
      </c>
      <c r="AY240" s="19" t="s">
        <v>141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147</v>
      </c>
      <c r="BK240" s="227">
        <f>ROUND(I240*H240,2)</f>
        <v>0</v>
      </c>
      <c r="BL240" s="19" t="s">
        <v>147</v>
      </c>
      <c r="BM240" s="226" t="s">
        <v>819</v>
      </c>
    </row>
    <row r="241" s="2" customFormat="1">
      <c r="A241" s="40"/>
      <c r="B241" s="41"/>
      <c r="C241" s="42"/>
      <c r="D241" s="228" t="s">
        <v>149</v>
      </c>
      <c r="E241" s="42"/>
      <c r="F241" s="229" t="s">
        <v>186</v>
      </c>
      <c r="G241" s="42"/>
      <c r="H241" s="42"/>
      <c r="I241" s="230"/>
      <c r="J241" s="42"/>
      <c r="K241" s="42"/>
      <c r="L241" s="46"/>
      <c r="M241" s="231"/>
      <c r="N241" s="232"/>
      <c r="O241" s="87"/>
      <c r="P241" s="87"/>
      <c r="Q241" s="87"/>
      <c r="R241" s="87"/>
      <c r="S241" s="87"/>
      <c r="T241" s="88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149</v>
      </c>
      <c r="AU241" s="19" t="s">
        <v>82</v>
      </c>
    </row>
    <row r="242" s="2" customFormat="1">
      <c r="A242" s="40"/>
      <c r="B242" s="41"/>
      <c r="C242" s="42"/>
      <c r="D242" s="254" t="s">
        <v>159</v>
      </c>
      <c r="E242" s="42"/>
      <c r="F242" s="255" t="s">
        <v>820</v>
      </c>
      <c r="G242" s="42"/>
      <c r="H242" s="42"/>
      <c r="I242" s="230"/>
      <c r="J242" s="42"/>
      <c r="K242" s="42"/>
      <c r="L242" s="46"/>
      <c r="M242" s="231"/>
      <c r="N242" s="232"/>
      <c r="O242" s="87"/>
      <c r="P242" s="87"/>
      <c r="Q242" s="87"/>
      <c r="R242" s="87"/>
      <c r="S242" s="87"/>
      <c r="T242" s="88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159</v>
      </c>
      <c r="AU242" s="19" t="s">
        <v>82</v>
      </c>
    </row>
    <row r="243" s="14" customFormat="1">
      <c r="A243" s="14"/>
      <c r="B243" s="243"/>
      <c r="C243" s="244"/>
      <c r="D243" s="228" t="s">
        <v>151</v>
      </c>
      <c r="E243" s="245" t="s">
        <v>19</v>
      </c>
      <c r="F243" s="246" t="s">
        <v>821</v>
      </c>
      <c r="G243" s="244"/>
      <c r="H243" s="247">
        <v>19.399999999999999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151</v>
      </c>
      <c r="AU243" s="253" t="s">
        <v>82</v>
      </c>
      <c r="AV243" s="14" t="s">
        <v>82</v>
      </c>
      <c r="AW243" s="14" t="s">
        <v>35</v>
      </c>
      <c r="AX243" s="14" t="s">
        <v>73</v>
      </c>
      <c r="AY243" s="253" t="s">
        <v>141</v>
      </c>
    </row>
    <row r="244" s="14" customFormat="1">
      <c r="A244" s="14"/>
      <c r="B244" s="243"/>
      <c r="C244" s="244"/>
      <c r="D244" s="228" t="s">
        <v>151</v>
      </c>
      <c r="E244" s="245" t="s">
        <v>19</v>
      </c>
      <c r="F244" s="246" t="s">
        <v>822</v>
      </c>
      <c r="G244" s="244"/>
      <c r="H244" s="247">
        <v>23.5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151</v>
      </c>
      <c r="AU244" s="253" t="s">
        <v>82</v>
      </c>
      <c r="AV244" s="14" t="s">
        <v>82</v>
      </c>
      <c r="AW244" s="14" t="s">
        <v>35</v>
      </c>
      <c r="AX244" s="14" t="s">
        <v>73</v>
      </c>
      <c r="AY244" s="253" t="s">
        <v>141</v>
      </c>
    </row>
    <row r="245" s="15" customFormat="1">
      <c r="A245" s="15"/>
      <c r="B245" s="266"/>
      <c r="C245" s="267"/>
      <c r="D245" s="228" t="s">
        <v>151</v>
      </c>
      <c r="E245" s="268" t="s">
        <v>19</v>
      </c>
      <c r="F245" s="269" t="s">
        <v>190</v>
      </c>
      <c r="G245" s="267"/>
      <c r="H245" s="270">
        <v>42.899999999999999</v>
      </c>
      <c r="I245" s="271"/>
      <c r="J245" s="267"/>
      <c r="K245" s="267"/>
      <c r="L245" s="272"/>
      <c r="M245" s="273"/>
      <c r="N245" s="274"/>
      <c r="O245" s="274"/>
      <c r="P245" s="274"/>
      <c r="Q245" s="274"/>
      <c r="R245" s="274"/>
      <c r="S245" s="274"/>
      <c r="T245" s="27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6" t="s">
        <v>151</v>
      </c>
      <c r="AU245" s="276" t="s">
        <v>82</v>
      </c>
      <c r="AV245" s="15" t="s">
        <v>147</v>
      </c>
      <c r="AW245" s="15" t="s">
        <v>35</v>
      </c>
      <c r="AX245" s="15" t="s">
        <v>80</v>
      </c>
      <c r="AY245" s="276" t="s">
        <v>141</v>
      </c>
    </row>
    <row r="246" s="2" customFormat="1" ht="37.8" customHeight="1">
      <c r="A246" s="40"/>
      <c r="B246" s="41"/>
      <c r="C246" s="215" t="s">
        <v>7</v>
      </c>
      <c r="D246" s="215" t="s">
        <v>143</v>
      </c>
      <c r="E246" s="216" t="s">
        <v>823</v>
      </c>
      <c r="F246" s="217" t="s">
        <v>824</v>
      </c>
      <c r="G246" s="218" t="s">
        <v>184</v>
      </c>
      <c r="H246" s="219">
        <v>6.2999999999999998</v>
      </c>
      <c r="I246" s="220"/>
      <c r="J246" s="221">
        <f>ROUND(I246*H246,2)</f>
        <v>0</v>
      </c>
      <c r="K246" s="217" t="s">
        <v>685</v>
      </c>
      <c r="L246" s="46"/>
      <c r="M246" s="222" t="s">
        <v>19</v>
      </c>
      <c r="N246" s="223" t="s">
        <v>46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1.8200000000000001</v>
      </c>
      <c r="T246" s="225">
        <f>S246*H246</f>
        <v>11.465999999999999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147</v>
      </c>
      <c r="AT246" s="226" t="s">
        <v>143</v>
      </c>
      <c r="AU246" s="226" t="s">
        <v>82</v>
      </c>
      <c r="AY246" s="19" t="s">
        <v>141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147</v>
      </c>
      <c r="BK246" s="227">
        <f>ROUND(I246*H246,2)</f>
        <v>0</v>
      </c>
      <c r="BL246" s="19" t="s">
        <v>147</v>
      </c>
      <c r="BM246" s="226" t="s">
        <v>825</v>
      </c>
    </row>
    <row r="247" s="2" customFormat="1">
      <c r="A247" s="40"/>
      <c r="B247" s="41"/>
      <c r="C247" s="42"/>
      <c r="D247" s="228" t="s">
        <v>149</v>
      </c>
      <c r="E247" s="42"/>
      <c r="F247" s="229" t="s">
        <v>824</v>
      </c>
      <c r="G247" s="42"/>
      <c r="H247" s="42"/>
      <c r="I247" s="230"/>
      <c r="J247" s="42"/>
      <c r="K247" s="42"/>
      <c r="L247" s="46"/>
      <c r="M247" s="231"/>
      <c r="N247" s="232"/>
      <c r="O247" s="87"/>
      <c r="P247" s="87"/>
      <c r="Q247" s="87"/>
      <c r="R247" s="87"/>
      <c r="S247" s="87"/>
      <c r="T247" s="88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149</v>
      </c>
      <c r="AU247" s="19" t="s">
        <v>82</v>
      </c>
    </row>
    <row r="248" s="2" customFormat="1">
      <c r="A248" s="40"/>
      <c r="B248" s="41"/>
      <c r="C248" s="42"/>
      <c r="D248" s="254" t="s">
        <v>159</v>
      </c>
      <c r="E248" s="42"/>
      <c r="F248" s="255" t="s">
        <v>826</v>
      </c>
      <c r="G248" s="42"/>
      <c r="H248" s="42"/>
      <c r="I248" s="230"/>
      <c r="J248" s="42"/>
      <c r="K248" s="42"/>
      <c r="L248" s="46"/>
      <c r="M248" s="231"/>
      <c r="N248" s="232"/>
      <c r="O248" s="87"/>
      <c r="P248" s="87"/>
      <c r="Q248" s="87"/>
      <c r="R248" s="87"/>
      <c r="S248" s="87"/>
      <c r="T248" s="88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159</v>
      </c>
      <c r="AU248" s="19" t="s">
        <v>82</v>
      </c>
    </row>
    <row r="249" s="14" customFormat="1">
      <c r="A249" s="14"/>
      <c r="B249" s="243"/>
      <c r="C249" s="244"/>
      <c r="D249" s="228" t="s">
        <v>151</v>
      </c>
      <c r="E249" s="245" t="s">
        <v>19</v>
      </c>
      <c r="F249" s="246" t="s">
        <v>827</v>
      </c>
      <c r="G249" s="244"/>
      <c r="H249" s="247">
        <v>6.2999999999999998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151</v>
      </c>
      <c r="AU249" s="253" t="s">
        <v>82</v>
      </c>
      <c r="AV249" s="14" t="s">
        <v>82</v>
      </c>
      <c r="AW249" s="14" t="s">
        <v>35</v>
      </c>
      <c r="AX249" s="14" t="s">
        <v>80</v>
      </c>
      <c r="AY249" s="253" t="s">
        <v>141</v>
      </c>
    </row>
    <row r="250" s="2" customFormat="1" ht="37.8" customHeight="1">
      <c r="A250" s="40"/>
      <c r="B250" s="41"/>
      <c r="C250" s="215" t="s">
        <v>294</v>
      </c>
      <c r="D250" s="215" t="s">
        <v>143</v>
      </c>
      <c r="E250" s="216" t="s">
        <v>197</v>
      </c>
      <c r="F250" s="217" t="s">
        <v>200</v>
      </c>
      <c r="G250" s="218" t="s">
        <v>184</v>
      </c>
      <c r="H250" s="219">
        <v>42.700000000000003</v>
      </c>
      <c r="I250" s="220"/>
      <c r="J250" s="221">
        <f>ROUND(I250*H250,2)</f>
        <v>0</v>
      </c>
      <c r="K250" s="217" t="s">
        <v>685</v>
      </c>
      <c r="L250" s="46"/>
      <c r="M250" s="222" t="s">
        <v>19</v>
      </c>
      <c r="N250" s="223" t="s">
        <v>46</v>
      </c>
      <c r="O250" s="87"/>
      <c r="P250" s="224">
        <f>O250*H250</f>
        <v>0</v>
      </c>
      <c r="Q250" s="224">
        <v>0</v>
      </c>
      <c r="R250" s="224">
        <f>Q250*H250</f>
        <v>0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147</v>
      </c>
      <c r="AT250" s="226" t="s">
        <v>143</v>
      </c>
      <c r="AU250" s="226" t="s">
        <v>82</v>
      </c>
      <c r="AY250" s="19" t="s">
        <v>141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147</v>
      </c>
      <c r="BK250" s="227">
        <f>ROUND(I250*H250,2)</f>
        <v>0</v>
      </c>
      <c r="BL250" s="19" t="s">
        <v>147</v>
      </c>
      <c r="BM250" s="226" t="s">
        <v>828</v>
      </c>
    </row>
    <row r="251" s="2" customFormat="1">
      <c r="A251" s="40"/>
      <c r="B251" s="41"/>
      <c r="C251" s="42"/>
      <c r="D251" s="228" t="s">
        <v>149</v>
      </c>
      <c r="E251" s="42"/>
      <c r="F251" s="229" t="s">
        <v>200</v>
      </c>
      <c r="G251" s="42"/>
      <c r="H251" s="42"/>
      <c r="I251" s="230"/>
      <c r="J251" s="42"/>
      <c r="K251" s="42"/>
      <c r="L251" s="46"/>
      <c r="M251" s="231"/>
      <c r="N251" s="232"/>
      <c r="O251" s="87"/>
      <c r="P251" s="87"/>
      <c r="Q251" s="87"/>
      <c r="R251" s="87"/>
      <c r="S251" s="87"/>
      <c r="T251" s="88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149</v>
      </c>
      <c r="AU251" s="19" t="s">
        <v>82</v>
      </c>
    </row>
    <row r="252" s="2" customFormat="1">
      <c r="A252" s="40"/>
      <c r="B252" s="41"/>
      <c r="C252" s="42"/>
      <c r="D252" s="254" t="s">
        <v>159</v>
      </c>
      <c r="E252" s="42"/>
      <c r="F252" s="255" t="s">
        <v>829</v>
      </c>
      <c r="G252" s="42"/>
      <c r="H252" s="42"/>
      <c r="I252" s="230"/>
      <c r="J252" s="42"/>
      <c r="K252" s="42"/>
      <c r="L252" s="46"/>
      <c r="M252" s="231"/>
      <c r="N252" s="232"/>
      <c r="O252" s="87"/>
      <c r="P252" s="87"/>
      <c r="Q252" s="87"/>
      <c r="R252" s="87"/>
      <c r="S252" s="87"/>
      <c r="T252" s="88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159</v>
      </c>
      <c r="AU252" s="19" t="s">
        <v>82</v>
      </c>
    </row>
    <row r="253" s="14" customFormat="1">
      <c r="A253" s="14"/>
      <c r="B253" s="243"/>
      <c r="C253" s="244"/>
      <c r="D253" s="228" t="s">
        <v>151</v>
      </c>
      <c r="E253" s="245" t="s">
        <v>19</v>
      </c>
      <c r="F253" s="246" t="s">
        <v>830</v>
      </c>
      <c r="G253" s="244"/>
      <c r="H253" s="247">
        <v>12.9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151</v>
      </c>
      <c r="AU253" s="253" t="s">
        <v>82</v>
      </c>
      <c r="AV253" s="14" t="s">
        <v>82</v>
      </c>
      <c r="AW253" s="14" t="s">
        <v>35</v>
      </c>
      <c r="AX253" s="14" t="s">
        <v>73</v>
      </c>
      <c r="AY253" s="253" t="s">
        <v>141</v>
      </c>
    </row>
    <row r="254" s="14" customFormat="1">
      <c r="A254" s="14"/>
      <c r="B254" s="243"/>
      <c r="C254" s="244"/>
      <c r="D254" s="228" t="s">
        <v>151</v>
      </c>
      <c r="E254" s="245" t="s">
        <v>19</v>
      </c>
      <c r="F254" s="246" t="s">
        <v>831</v>
      </c>
      <c r="G254" s="244"/>
      <c r="H254" s="247">
        <v>6.7000000000000002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151</v>
      </c>
      <c r="AU254" s="253" t="s">
        <v>82</v>
      </c>
      <c r="AV254" s="14" t="s">
        <v>82</v>
      </c>
      <c r="AW254" s="14" t="s">
        <v>35</v>
      </c>
      <c r="AX254" s="14" t="s">
        <v>73</v>
      </c>
      <c r="AY254" s="253" t="s">
        <v>141</v>
      </c>
    </row>
    <row r="255" s="14" customFormat="1">
      <c r="A255" s="14"/>
      <c r="B255" s="243"/>
      <c r="C255" s="244"/>
      <c r="D255" s="228" t="s">
        <v>151</v>
      </c>
      <c r="E255" s="245" t="s">
        <v>19</v>
      </c>
      <c r="F255" s="246" t="s">
        <v>832</v>
      </c>
      <c r="G255" s="244"/>
      <c r="H255" s="247">
        <v>15.699999999999999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151</v>
      </c>
      <c r="AU255" s="253" t="s">
        <v>82</v>
      </c>
      <c r="AV255" s="14" t="s">
        <v>82</v>
      </c>
      <c r="AW255" s="14" t="s">
        <v>35</v>
      </c>
      <c r="AX255" s="14" t="s">
        <v>73</v>
      </c>
      <c r="AY255" s="253" t="s">
        <v>141</v>
      </c>
    </row>
    <row r="256" s="14" customFormat="1">
      <c r="A256" s="14"/>
      <c r="B256" s="243"/>
      <c r="C256" s="244"/>
      <c r="D256" s="228" t="s">
        <v>151</v>
      </c>
      <c r="E256" s="245" t="s">
        <v>19</v>
      </c>
      <c r="F256" s="246" t="s">
        <v>833</v>
      </c>
      <c r="G256" s="244"/>
      <c r="H256" s="247">
        <v>7.4000000000000004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151</v>
      </c>
      <c r="AU256" s="253" t="s">
        <v>82</v>
      </c>
      <c r="AV256" s="14" t="s">
        <v>82</v>
      </c>
      <c r="AW256" s="14" t="s">
        <v>35</v>
      </c>
      <c r="AX256" s="14" t="s">
        <v>73</v>
      </c>
      <c r="AY256" s="253" t="s">
        <v>141</v>
      </c>
    </row>
    <row r="257" s="15" customFormat="1">
      <c r="A257" s="15"/>
      <c r="B257" s="266"/>
      <c r="C257" s="267"/>
      <c r="D257" s="228" t="s">
        <v>151</v>
      </c>
      <c r="E257" s="268" t="s">
        <v>19</v>
      </c>
      <c r="F257" s="269" t="s">
        <v>190</v>
      </c>
      <c r="G257" s="267"/>
      <c r="H257" s="270">
        <v>42.699999999999996</v>
      </c>
      <c r="I257" s="271"/>
      <c r="J257" s="267"/>
      <c r="K257" s="267"/>
      <c r="L257" s="272"/>
      <c r="M257" s="273"/>
      <c r="N257" s="274"/>
      <c r="O257" s="274"/>
      <c r="P257" s="274"/>
      <c r="Q257" s="274"/>
      <c r="R257" s="274"/>
      <c r="S257" s="274"/>
      <c r="T257" s="27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6" t="s">
        <v>151</v>
      </c>
      <c r="AU257" s="276" t="s">
        <v>82</v>
      </c>
      <c r="AV257" s="15" t="s">
        <v>147</v>
      </c>
      <c r="AW257" s="15" t="s">
        <v>35</v>
      </c>
      <c r="AX257" s="15" t="s">
        <v>80</v>
      </c>
      <c r="AY257" s="276" t="s">
        <v>141</v>
      </c>
    </row>
    <row r="258" s="2" customFormat="1" ht="62.7" customHeight="1">
      <c r="A258" s="40"/>
      <c r="B258" s="41"/>
      <c r="C258" s="215" t="s">
        <v>301</v>
      </c>
      <c r="D258" s="215" t="s">
        <v>143</v>
      </c>
      <c r="E258" s="216" t="s">
        <v>834</v>
      </c>
      <c r="F258" s="217" t="s">
        <v>835</v>
      </c>
      <c r="G258" s="218" t="s">
        <v>184</v>
      </c>
      <c r="H258" s="219">
        <v>17.699999999999999</v>
      </c>
      <c r="I258" s="220"/>
      <c r="J258" s="221">
        <f>ROUND(I258*H258,2)</f>
        <v>0</v>
      </c>
      <c r="K258" s="217" t="s">
        <v>685</v>
      </c>
      <c r="L258" s="46"/>
      <c r="M258" s="222" t="s">
        <v>19</v>
      </c>
      <c r="N258" s="223" t="s">
        <v>46</v>
      </c>
      <c r="O258" s="87"/>
      <c r="P258" s="224">
        <f>O258*H258</f>
        <v>0</v>
      </c>
      <c r="Q258" s="224">
        <v>0</v>
      </c>
      <c r="R258" s="224">
        <f>Q258*H258</f>
        <v>0</v>
      </c>
      <c r="S258" s="224">
        <v>2.8999999999999999</v>
      </c>
      <c r="T258" s="225">
        <f>S258*H258</f>
        <v>51.329999999999998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147</v>
      </c>
      <c r="AT258" s="226" t="s">
        <v>143</v>
      </c>
      <c r="AU258" s="226" t="s">
        <v>82</v>
      </c>
      <c r="AY258" s="19" t="s">
        <v>141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147</v>
      </c>
      <c r="BK258" s="227">
        <f>ROUND(I258*H258,2)</f>
        <v>0</v>
      </c>
      <c r="BL258" s="19" t="s">
        <v>147</v>
      </c>
      <c r="BM258" s="226" t="s">
        <v>836</v>
      </c>
    </row>
    <row r="259" s="2" customFormat="1">
      <c r="A259" s="40"/>
      <c r="B259" s="41"/>
      <c r="C259" s="42"/>
      <c r="D259" s="228" t="s">
        <v>149</v>
      </c>
      <c r="E259" s="42"/>
      <c r="F259" s="229" t="s">
        <v>835</v>
      </c>
      <c r="G259" s="42"/>
      <c r="H259" s="42"/>
      <c r="I259" s="230"/>
      <c r="J259" s="42"/>
      <c r="K259" s="42"/>
      <c r="L259" s="46"/>
      <c r="M259" s="231"/>
      <c r="N259" s="232"/>
      <c r="O259" s="87"/>
      <c r="P259" s="87"/>
      <c r="Q259" s="87"/>
      <c r="R259" s="87"/>
      <c r="S259" s="87"/>
      <c r="T259" s="88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149</v>
      </c>
      <c r="AU259" s="19" t="s">
        <v>82</v>
      </c>
    </row>
    <row r="260" s="2" customFormat="1">
      <c r="A260" s="40"/>
      <c r="B260" s="41"/>
      <c r="C260" s="42"/>
      <c r="D260" s="254" t="s">
        <v>159</v>
      </c>
      <c r="E260" s="42"/>
      <c r="F260" s="255" t="s">
        <v>837</v>
      </c>
      <c r="G260" s="42"/>
      <c r="H260" s="42"/>
      <c r="I260" s="230"/>
      <c r="J260" s="42"/>
      <c r="K260" s="42"/>
      <c r="L260" s="46"/>
      <c r="M260" s="231"/>
      <c r="N260" s="232"/>
      <c r="O260" s="87"/>
      <c r="P260" s="87"/>
      <c r="Q260" s="87"/>
      <c r="R260" s="87"/>
      <c r="S260" s="87"/>
      <c r="T260" s="88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159</v>
      </c>
      <c r="AU260" s="19" t="s">
        <v>82</v>
      </c>
    </row>
    <row r="261" s="13" customFormat="1">
      <c r="A261" s="13"/>
      <c r="B261" s="233"/>
      <c r="C261" s="234"/>
      <c r="D261" s="228" t="s">
        <v>151</v>
      </c>
      <c r="E261" s="235" t="s">
        <v>19</v>
      </c>
      <c r="F261" s="236" t="s">
        <v>838</v>
      </c>
      <c r="G261" s="234"/>
      <c r="H261" s="235" t="s">
        <v>19</v>
      </c>
      <c r="I261" s="237"/>
      <c r="J261" s="234"/>
      <c r="K261" s="234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151</v>
      </c>
      <c r="AU261" s="242" t="s">
        <v>82</v>
      </c>
      <c r="AV261" s="13" t="s">
        <v>80</v>
      </c>
      <c r="AW261" s="13" t="s">
        <v>35</v>
      </c>
      <c r="AX261" s="13" t="s">
        <v>73</v>
      </c>
      <c r="AY261" s="242" t="s">
        <v>141</v>
      </c>
    </row>
    <row r="262" s="14" customFormat="1">
      <c r="A262" s="14"/>
      <c r="B262" s="243"/>
      <c r="C262" s="244"/>
      <c r="D262" s="228" t="s">
        <v>151</v>
      </c>
      <c r="E262" s="245" t="s">
        <v>19</v>
      </c>
      <c r="F262" s="246" t="s">
        <v>839</v>
      </c>
      <c r="G262" s="244"/>
      <c r="H262" s="247">
        <v>8.4000000000000004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151</v>
      </c>
      <c r="AU262" s="253" t="s">
        <v>82</v>
      </c>
      <c r="AV262" s="14" t="s">
        <v>82</v>
      </c>
      <c r="AW262" s="14" t="s">
        <v>35</v>
      </c>
      <c r="AX262" s="14" t="s">
        <v>73</v>
      </c>
      <c r="AY262" s="253" t="s">
        <v>141</v>
      </c>
    </row>
    <row r="263" s="14" customFormat="1">
      <c r="A263" s="14"/>
      <c r="B263" s="243"/>
      <c r="C263" s="244"/>
      <c r="D263" s="228" t="s">
        <v>151</v>
      </c>
      <c r="E263" s="245" t="s">
        <v>19</v>
      </c>
      <c r="F263" s="246" t="s">
        <v>840</v>
      </c>
      <c r="G263" s="244"/>
      <c r="H263" s="247">
        <v>9.3000000000000007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151</v>
      </c>
      <c r="AU263" s="253" t="s">
        <v>82</v>
      </c>
      <c r="AV263" s="14" t="s">
        <v>82</v>
      </c>
      <c r="AW263" s="14" t="s">
        <v>35</v>
      </c>
      <c r="AX263" s="14" t="s">
        <v>73</v>
      </c>
      <c r="AY263" s="253" t="s">
        <v>141</v>
      </c>
    </row>
    <row r="264" s="15" customFormat="1">
      <c r="A264" s="15"/>
      <c r="B264" s="266"/>
      <c r="C264" s="267"/>
      <c r="D264" s="228" t="s">
        <v>151</v>
      </c>
      <c r="E264" s="268" t="s">
        <v>19</v>
      </c>
      <c r="F264" s="269" t="s">
        <v>190</v>
      </c>
      <c r="G264" s="267"/>
      <c r="H264" s="270">
        <v>17.700000000000003</v>
      </c>
      <c r="I264" s="271"/>
      <c r="J264" s="267"/>
      <c r="K264" s="267"/>
      <c r="L264" s="272"/>
      <c r="M264" s="273"/>
      <c r="N264" s="274"/>
      <c r="O264" s="274"/>
      <c r="P264" s="274"/>
      <c r="Q264" s="274"/>
      <c r="R264" s="274"/>
      <c r="S264" s="274"/>
      <c r="T264" s="27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6" t="s">
        <v>151</v>
      </c>
      <c r="AU264" s="276" t="s">
        <v>82</v>
      </c>
      <c r="AV264" s="15" t="s">
        <v>147</v>
      </c>
      <c r="AW264" s="15" t="s">
        <v>35</v>
      </c>
      <c r="AX264" s="15" t="s">
        <v>80</v>
      </c>
      <c r="AY264" s="276" t="s">
        <v>141</v>
      </c>
    </row>
    <row r="265" s="2" customFormat="1" ht="49.05" customHeight="1">
      <c r="A265" s="40"/>
      <c r="B265" s="41"/>
      <c r="C265" s="215" t="s">
        <v>304</v>
      </c>
      <c r="D265" s="215" t="s">
        <v>143</v>
      </c>
      <c r="E265" s="216" t="s">
        <v>841</v>
      </c>
      <c r="F265" s="217" t="s">
        <v>842</v>
      </c>
      <c r="G265" s="218" t="s">
        <v>184</v>
      </c>
      <c r="H265" s="219">
        <v>17.100000000000001</v>
      </c>
      <c r="I265" s="220"/>
      <c r="J265" s="221">
        <f>ROUND(I265*H265,2)</f>
        <v>0</v>
      </c>
      <c r="K265" s="217" t="s">
        <v>685</v>
      </c>
      <c r="L265" s="46"/>
      <c r="M265" s="222" t="s">
        <v>19</v>
      </c>
      <c r="N265" s="223" t="s">
        <v>46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2.2000000000000002</v>
      </c>
      <c r="T265" s="225">
        <f>S265*H265</f>
        <v>37.620000000000005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147</v>
      </c>
      <c r="AT265" s="226" t="s">
        <v>143</v>
      </c>
      <c r="AU265" s="226" t="s">
        <v>82</v>
      </c>
      <c r="AY265" s="19" t="s">
        <v>141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9" t="s">
        <v>147</v>
      </c>
      <c r="BK265" s="227">
        <f>ROUND(I265*H265,2)</f>
        <v>0</v>
      </c>
      <c r="BL265" s="19" t="s">
        <v>147</v>
      </c>
      <c r="BM265" s="226" t="s">
        <v>843</v>
      </c>
    </row>
    <row r="266" s="2" customFormat="1">
      <c r="A266" s="40"/>
      <c r="B266" s="41"/>
      <c r="C266" s="42"/>
      <c r="D266" s="228" t="s">
        <v>149</v>
      </c>
      <c r="E266" s="42"/>
      <c r="F266" s="229" t="s">
        <v>842</v>
      </c>
      <c r="G266" s="42"/>
      <c r="H266" s="42"/>
      <c r="I266" s="230"/>
      <c r="J266" s="42"/>
      <c r="K266" s="42"/>
      <c r="L266" s="46"/>
      <c r="M266" s="231"/>
      <c r="N266" s="232"/>
      <c r="O266" s="87"/>
      <c r="P266" s="87"/>
      <c r="Q266" s="87"/>
      <c r="R266" s="87"/>
      <c r="S266" s="87"/>
      <c r="T266" s="88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149</v>
      </c>
      <c r="AU266" s="19" t="s">
        <v>82</v>
      </c>
    </row>
    <row r="267" s="2" customFormat="1">
      <c r="A267" s="40"/>
      <c r="B267" s="41"/>
      <c r="C267" s="42"/>
      <c r="D267" s="254" t="s">
        <v>159</v>
      </c>
      <c r="E267" s="42"/>
      <c r="F267" s="255" t="s">
        <v>844</v>
      </c>
      <c r="G267" s="42"/>
      <c r="H267" s="42"/>
      <c r="I267" s="230"/>
      <c r="J267" s="42"/>
      <c r="K267" s="42"/>
      <c r="L267" s="46"/>
      <c r="M267" s="231"/>
      <c r="N267" s="232"/>
      <c r="O267" s="87"/>
      <c r="P267" s="87"/>
      <c r="Q267" s="87"/>
      <c r="R267" s="87"/>
      <c r="S267" s="87"/>
      <c r="T267" s="88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159</v>
      </c>
      <c r="AU267" s="19" t="s">
        <v>82</v>
      </c>
    </row>
    <row r="268" s="14" customFormat="1">
      <c r="A268" s="14"/>
      <c r="B268" s="243"/>
      <c r="C268" s="244"/>
      <c r="D268" s="228" t="s">
        <v>151</v>
      </c>
      <c r="E268" s="245" t="s">
        <v>19</v>
      </c>
      <c r="F268" s="246" t="s">
        <v>733</v>
      </c>
      <c r="G268" s="244"/>
      <c r="H268" s="247">
        <v>6.2000000000000002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151</v>
      </c>
      <c r="AU268" s="253" t="s">
        <v>82</v>
      </c>
      <c r="AV268" s="14" t="s">
        <v>82</v>
      </c>
      <c r="AW268" s="14" t="s">
        <v>35</v>
      </c>
      <c r="AX268" s="14" t="s">
        <v>73</v>
      </c>
      <c r="AY268" s="253" t="s">
        <v>141</v>
      </c>
    </row>
    <row r="269" s="14" customFormat="1">
      <c r="A269" s="14"/>
      <c r="B269" s="243"/>
      <c r="C269" s="244"/>
      <c r="D269" s="228" t="s">
        <v>151</v>
      </c>
      <c r="E269" s="245" t="s">
        <v>19</v>
      </c>
      <c r="F269" s="246" t="s">
        <v>734</v>
      </c>
      <c r="G269" s="244"/>
      <c r="H269" s="247">
        <v>8.8000000000000007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151</v>
      </c>
      <c r="AU269" s="253" t="s">
        <v>82</v>
      </c>
      <c r="AV269" s="14" t="s">
        <v>82</v>
      </c>
      <c r="AW269" s="14" t="s">
        <v>35</v>
      </c>
      <c r="AX269" s="14" t="s">
        <v>73</v>
      </c>
      <c r="AY269" s="253" t="s">
        <v>141</v>
      </c>
    </row>
    <row r="270" s="14" customFormat="1">
      <c r="A270" s="14"/>
      <c r="B270" s="243"/>
      <c r="C270" s="244"/>
      <c r="D270" s="228" t="s">
        <v>151</v>
      </c>
      <c r="E270" s="245" t="s">
        <v>19</v>
      </c>
      <c r="F270" s="246" t="s">
        <v>770</v>
      </c>
      <c r="G270" s="244"/>
      <c r="H270" s="247">
        <v>1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151</v>
      </c>
      <c r="AU270" s="253" t="s">
        <v>82</v>
      </c>
      <c r="AV270" s="14" t="s">
        <v>82</v>
      </c>
      <c r="AW270" s="14" t="s">
        <v>35</v>
      </c>
      <c r="AX270" s="14" t="s">
        <v>73</v>
      </c>
      <c r="AY270" s="253" t="s">
        <v>141</v>
      </c>
    </row>
    <row r="271" s="14" customFormat="1">
      <c r="A271" s="14"/>
      <c r="B271" s="243"/>
      <c r="C271" s="244"/>
      <c r="D271" s="228" t="s">
        <v>151</v>
      </c>
      <c r="E271" s="245" t="s">
        <v>19</v>
      </c>
      <c r="F271" s="246" t="s">
        <v>771</v>
      </c>
      <c r="G271" s="244"/>
      <c r="H271" s="247">
        <v>1.1000000000000001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151</v>
      </c>
      <c r="AU271" s="253" t="s">
        <v>82</v>
      </c>
      <c r="AV271" s="14" t="s">
        <v>82</v>
      </c>
      <c r="AW271" s="14" t="s">
        <v>35</v>
      </c>
      <c r="AX271" s="14" t="s">
        <v>73</v>
      </c>
      <c r="AY271" s="253" t="s">
        <v>141</v>
      </c>
    </row>
    <row r="272" s="15" customFormat="1">
      <c r="A272" s="15"/>
      <c r="B272" s="266"/>
      <c r="C272" s="267"/>
      <c r="D272" s="228" t="s">
        <v>151</v>
      </c>
      <c r="E272" s="268" t="s">
        <v>19</v>
      </c>
      <c r="F272" s="269" t="s">
        <v>190</v>
      </c>
      <c r="G272" s="267"/>
      <c r="H272" s="270">
        <v>17.100000000000001</v>
      </c>
      <c r="I272" s="271"/>
      <c r="J272" s="267"/>
      <c r="K272" s="267"/>
      <c r="L272" s="272"/>
      <c r="M272" s="273"/>
      <c r="N272" s="274"/>
      <c r="O272" s="274"/>
      <c r="P272" s="274"/>
      <c r="Q272" s="274"/>
      <c r="R272" s="274"/>
      <c r="S272" s="274"/>
      <c r="T272" s="27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6" t="s">
        <v>151</v>
      </c>
      <c r="AU272" s="276" t="s">
        <v>82</v>
      </c>
      <c r="AV272" s="15" t="s">
        <v>147</v>
      </c>
      <c r="AW272" s="15" t="s">
        <v>35</v>
      </c>
      <c r="AX272" s="15" t="s">
        <v>80</v>
      </c>
      <c r="AY272" s="276" t="s">
        <v>141</v>
      </c>
    </row>
    <row r="273" s="12" customFormat="1" ht="22.8" customHeight="1">
      <c r="A273" s="12"/>
      <c r="B273" s="199"/>
      <c r="C273" s="200"/>
      <c r="D273" s="201" t="s">
        <v>72</v>
      </c>
      <c r="E273" s="213" t="s">
        <v>389</v>
      </c>
      <c r="F273" s="213" t="s">
        <v>845</v>
      </c>
      <c r="G273" s="200"/>
      <c r="H273" s="200"/>
      <c r="I273" s="203"/>
      <c r="J273" s="214">
        <f>BK273</f>
        <v>0</v>
      </c>
      <c r="K273" s="200"/>
      <c r="L273" s="205"/>
      <c r="M273" s="206"/>
      <c r="N273" s="207"/>
      <c r="O273" s="207"/>
      <c r="P273" s="208">
        <f>SUM(P274:P299)</f>
        <v>0</v>
      </c>
      <c r="Q273" s="207"/>
      <c r="R273" s="208">
        <f>SUM(R274:R299)</f>
        <v>0</v>
      </c>
      <c r="S273" s="207"/>
      <c r="T273" s="209">
        <f>SUM(T274:T299)</f>
        <v>0</v>
      </c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R273" s="210" t="s">
        <v>80</v>
      </c>
      <c r="AT273" s="211" t="s">
        <v>72</v>
      </c>
      <c r="AU273" s="211" t="s">
        <v>80</v>
      </c>
      <c r="AY273" s="210" t="s">
        <v>141</v>
      </c>
      <c r="BK273" s="212">
        <f>SUM(BK274:BK299)</f>
        <v>0</v>
      </c>
    </row>
    <row r="274" s="2" customFormat="1" ht="24.15" customHeight="1">
      <c r="A274" s="40"/>
      <c r="B274" s="41"/>
      <c r="C274" s="215" t="s">
        <v>310</v>
      </c>
      <c r="D274" s="215" t="s">
        <v>143</v>
      </c>
      <c r="E274" s="216" t="s">
        <v>846</v>
      </c>
      <c r="F274" s="217" t="s">
        <v>847</v>
      </c>
      <c r="G274" s="218" t="s">
        <v>184</v>
      </c>
      <c r="H274" s="219">
        <v>35</v>
      </c>
      <c r="I274" s="220"/>
      <c r="J274" s="221">
        <f>ROUND(I274*H274,2)</f>
        <v>0</v>
      </c>
      <c r="K274" s="217" t="s">
        <v>19</v>
      </c>
      <c r="L274" s="46"/>
      <c r="M274" s="222" t="s">
        <v>19</v>
      </c>
      <c r="N274" s="223" t="s">
        <v>46</v>
      </c>
      <c r="O274" s="87"/>
      <c r="P274" s="224">
        <f>O274*H274</f>
        <v>0</v>
      </c>
      <c r="Q274" s="224">
        <v>0</v>
      </c>
      <c r="R274" s="224">
        <f>Q274*H274</f>
        <v>0</v>
      </c>
      <c r="S274" s="224">
        <v>0</v>
      </c>
      <c r="T274" s="22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6" t="s">
        <v>147</v>
      </c>
      <c r="AT274" s="226" t="s">
        <v>143</v>
      </c>
      <c r="AU274" s="226" t="s">
        <v>82</v>
      </c>
      <c r="AY274" s="19" t="s">
        <v>141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147</v>
      </c>
      <c r="BK274" s="227">
        <f>ROUND(I274*H274,2)</f>
        <v>0</v>
      </c>
      <c r="BL274" s="19" t="s">
        <v>147</v>
      </c>
      <c r="BM274" s="226" t="s">
        <v>848</v>
      </c>
    </row>
    <row r="275" s="2" customFormat="1">
      <c r="A275" s="40"/>
      <c r="B275" s="41"/>
      <c r="C275" s="42"/>
      <c r="D275" s="228" t="s">
        <v>149</v>
      </c>
      <c r="E275" s="42"/>
      <c r="F275" s="229" t="s">
        <v>847</v>
      </c>
      <c r="G275" s="42"/>
      <c r="H275" s="42"/>
      <c r="I275" s="230"/>
      <c r="J275" s="42"/>
      <c r="K275" s="42"/>
      <c r="L275" s="46"/>
      <c r="M275" s="231"/>
      <c r="N275" s="232"/>
      <c r="O275" s="87"/>
      <c r="P275" s="87"/>
      <c r="Q275" s="87"/>
      <c r="R275" s="87"/>
      <c r="S275" s="87"/>
      <c r="T275" s="88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149</v>
      </c>
      <c r="AU275" s="19" t="s">
        <v>82</v>
      </c>
    </row>
    <row r="276" s="14" customFormat="1">
      <c r="A276" s="14"/>
      <c r="B276" s="243"/>
      <c r="C276" s="244"/>
      <c r="D276" s="228" t="s">
        <v>151</v>
      </c>
      <c r="E276" s="245" t="s">
        <v>19</v>
      </c>
      <c r="F276" s="246" t="s">
        <v>849</v>
      </c>
      <c r="G276" s="244"/>
      <c r="H276" s="247">
        <v>6.5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151</v>
      </c>
      <c r="AU276" s="253" t="s">
        <v>82</v>
      </c>
      <c r="AV276" s="14" t="s">
        <v>82</v>
      </c>
      <c r="AW276" s="14" t="s">
        <v>35</v>
      </c>
      <c r="AX276" s="14" t="s">
        <v>73</v>
      </c>
      <c r="AY276" s="253" t="s">
        <v>141</v>
      </c>
    </row>
    <row r="277" s="14" customFormat="1">
      <c r="A277" s="14"/>
      <c r="B277" s="243"/>
      <c r="C277" s="244"/>
      <c r="D277" s="228" t="s">
        <v>151</v>
      </c>
      <c r="E277" s="245" t="s">
        <v>19</v>
      </c>
      <c r="F277" s="246" t="s">
        <v>850</v>
      </c>
      <c r="G277" s="244"/>
      <c r="H277" s="247">
        <v>1.7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151</v>
      </c>
      <c r="AU277" s="253" t="s">
        <v>82</v>
      </c>
      <c r="AV277" s="14" t="s">
        <v>82</v>
      </c>
      <c r="AW277" s="14" t="s">
        <v>35</v>
      </c>
      <c r="AX277" s="14" t="s">
        <v>73</v>
      </c>
      <c r="AY277" s="253" t="s">
        <v>141</v>
      </c>
    </row>
    <row r="278" s="14" customFormat="1">
      <c r="A278" s="14"/>
      <c r="B278" s="243"/>
      <c r="C278" s="244"/>
      <c r="D278" s="228" t="s">
        <v>151</v>
      </c>
      <c r="E278" s="245" t="s">
        <v>19</v>
      </c>
      <c r="F278" s="246" t="s">
        <v>851</v>
      </c>
      <c r="G278" s="244"/>
      <c r="H278" s="247">
        <v>7.7999999999999998</v>
      </c>
      <c r="I278" s="248"/>
      <c r="J278" s="244"/>
      <c r="K278" s="244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151</v>
      </c>
      <c r="AU278" s="253" t="s">
        <v>82</v>
      </c>
      <c r="AV278" s="14" t="s">
        <v>82</v>
      </c>
      <c r="AW278" s="14" t="s">
        <v>35</v>
      </c>
      <c r="AX278" s="14" t="s">
        <v>73</v>
      </c>
      <c r="AY278" s="253" t="s">
        <v>141</v>
      </c>
    </row>
    <row r="279" s="14" customFormat="1">
      <c r="A279" s="14"/>
      <c r="B279" s="243"/>
      <c r="C279" s="244"/>
      <c r="D279" s="228" t="s">
        <v>151</v>
      </c>
      <c r="E279" s="245" t="s">
        <v>19</v>
      </c>
      <c r="F279" s="246" t="s">
        <v>852</v>
      </c>
      <c r="G279" s="244"/>
      <c r="H279" s="247">
        <v>1.8999999999999999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151</v>
      </c>
      <c r="AU279" s="253" t="s">
        <v>82</v>
      </c>
      <c r="AV279" s="14" t="s">
        <v>82</v>
      </c>
      <c r="AW279" s="14" t="s">
        <v>35</v>
      </c>
      <c r="AX279" s="14" t="s">
        <v>73</v>
      </c>
      <c r="AY279" s="253" t="s">
        <v>141</v>
      </c>
    </row>
    <row r="280" s="14" customFormat="1">
      <c r="A280" s="14"/>
      <c r="B280" s="243"/>
      <c r="C280" s="244"/>
      <c r="D280" s="228" t="s">
        <v>151</v>
      </c>
      <c r="E280" s="245" t="s">
        <v>19</v>
      </c>
      <c r="F280" s="246" t="s">
        <v>733</v>
      </c>
      <c r="G280" s="244"/>
      <c r="H280" s="247">
        <v>6.2000000000000002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151</v>
      </c>
      <c r="AU280" s="253" t="s">
        <v>82</v>
      </c>
      <c r="AV280" s="14" t="s">
        <v>82</v>
      </c>
      <c r="AW280" s="14" t="s">
        <v>35</v>
      </c>
      <c r="AX280" s="14" t="s">
        <v>73</v>
      </c>
      <c r="AY280" s="253" t="s">
        <v>141</v>
      </c>
    </row>
    <row r="281" s="14" customFormat="1">
      <c r="A281" s="14"/>
      <c r="B281" s="243"/>
      <c r="C281" s="244"/>
      <c r="D281" s="228" t="s">
        <v>151</v>
      </c>
      <c r="E281" s="245" t="s">
        <v>19</v>
      </c>
      <c r="F281" s="246" t="s">
        <v>734</v>
      </c>
      <c r="G281" s="244"/>
      <c r="H281" s="247">
        <v>8.8000000000000007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151</v>
      </c>
      <c r="AU281" s="253" t="s">
        <v>82</v>
      </c>
      <c r="AV281" s="14" t="s">
        <v>82</v>
      </c>
      <c r="AW281" s="14" t="s">
        <v>35</v>
      </c>
      <c r="AX281" s="14" t="s">
        <v>73</v>
      </c>
      <c r="AY281" s="253" t="s">
        <v>141</v>
      </c>
    </row>
    <row r="282" s="14" customFormat="1">
      <c r="A282" s="14"/>
      <c r="B282" s="243"/>
      <c r="C282" s="244"/>
      <c r="D282" s="228" t="s">
        <v>151</v>
      </c>
      <c r="E282" s="245" t="s">
        <v>19</v>
      </c>
      <c r="F282" s="246" t="s">
        <v>770</v>
      </c>
      <c r="G282" s="244"/>
      <c r="H282" s="247">
        <v>1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151</v>
      </c>
      <c r="AU282" s="253" t="s">
        <v>82</v>
      </c>
      <c r="AV282" s="14" t="s">
        <v>82</v>
      </c>
      <c r="AW282" s="14" t="s">
        <v>35</v>
      </c>
      <c r="AX282" s="14" t="s">
        <v>73</v>
      </c>
      <c r="AY282" s="253" t="s">
        <v>141</v>
      </c>
    </row>
    <row r="283" s="14" customFormat="1">
      <c r="A283" s="14"/>
      <c r="B283" s="243"/>
      <c r="C283" s="244"/>
      <c r="D283" s="228" t="s">
        <v>151</v>
      </c>
      <c r="E283" s="245" t="s">
        <v>19</v>
      </c>
      <c r="F283" s="246" t="s">
        <v>771</v>
      </c>
      <c r="G283" s="244"/>
      <c r="H283" s="247">
        <v>1.1000000000000001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151</v>
      </c>
      <c r="AU283" s="253" t="s">
        <v>82</v>
      </c>
      <c r="AV283" s="14" t="s">
        <v>82</v>
      </c>
      <c r="AW283" s="14" t="s">
        <v>35</v>
      </c>
      <c r="AX283" s="14" t="s">
        <v>73</v>
      </c>
      <c r="AY283" s="253" t="s">
        <v>141</v>
      </c>
    </row>
    <row r="284" s="13" customFormat="1">
      <c r="A284" s="13"/>
      <c r="B284" s="233"/>
      <c r="C284" s="234"/>
      <c r="D284" s="228" t="s">
        <v>151</v>
      </c>
      <c r="E284" s="235" t="s">
        <v>19</v>
      </c>
      <c r="F284" s="236" t="s">
        <v>853</v>
      </c>
      <c r="G284" s="234"/>
      <c r="H284" s="235" t="s">
        <v>19</v>
      </c>
      <c r="I284" s="237"/>
      <c r="J284" s="234"/>
      <c r="K284" s="234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151</v>
      </c>
      <c r="AU284" s="242" t="s">
        <v>82</v>
      </c>
      <c r="AV284" s="13" t="s">
        <v>80</v>
      </c>
      <c r="AW284" s="13" t="s">
        <v>35</v>
      </c>
      <c r="AX284" s="13" t="s">
        <v>73</v>
      </c>
      <c r="AY284" s="242" t="s">
        <v>141</v>
      </c>
    </row>
    <row r="285" s="15" customFormat="1">
      <c r="A285" s="15"/>
      <c r="B285" s="266"/>
      <c r="C285" s="267"/>
      <c r="D285" s="228" t="s">
        <v>151</v>
      </c>
      <c r="E285" s="268" t="s">
        <v>19</v>
      </c>
      <c r="F285" s="269" t="s">
        <v>190</v>
      </c>
      <c r="G285" s="267"/>
      <c r="H285" s="270">
        <v>35</v>
      </c>
      <c r="I285" s="271"/>
      <c r="J285" s="267"/>
      <c r="K285" s="267"/>
      <c r="L285" s="272"/>
      <c r="M285" s="273"/>
      <c r="N285" s="274"/>
      <c r="O285" s="274"/>
      <c r="P285" s="274"/>
      <c r="Q285" s="274"/>
      <c r="R285" s="274"/>
      <c r="S285" s="274"/>
      <c r="T285" s="27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6" t="s">
        <v>151</v>
      </c>
      <c r="AU285" s="276" t="s">
        <v>82</v>
      </c>
      <c r="AV285" s="15" t="s">
        <v>147</v>
      </c>
      <c r="AW285" s="15" t="s">
        <v>35</v>
      </c>
      <c r="AX285" s="15" t="s">
        <v>80</v>
      </c>
      <c r="AY285" s="276" t="s">
        <v>141</v>
      </c>
    </row>
    <row r="286" s="2" customFormat="1" ht="24.15" customHeight="1">
      <c r="A286" s="40"/>
      <c r="B286" s="41"/>
      <c r="C286" s="215" t="s">
        <v>316</v>
      </c>
      <c r="D286" s="215" t="s">
        <v>143</v>
      </c>
      <c r="E286" s="216" t="s">
        <v>854</v>
      </c>
      <c r="F286" s="217" t="s">
        <v>855</v>
      </c>
      <c r="G286" s="218" t="s">
        <v>184</v>
      </c>
      <c r="H286" s="219">
        <v>24.800000000000001</v>
      </c>
      <c r="I286" s="220"/>
      <c r="J286" s="221">
        <f>ROUND(I286*H286,2)</f>
        <v>0</v>
      </c>
      <c r="K286" s="217" t="s">
        <v>19</v>
      </c>
      <c r="L286" s="46"/>
      <c r="M286" s="222" t="s">
        <v>19</v>
      </c>
      <c r="N286" s="223" t="s">
        <v>46</v>
      </c>
      <c r="O286" s="87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147</v>
      </c>
      <c r="AT286" s="226" t="s">
        <v>143</v>
      </c>
      <c r="AU286" s="226" t="s">
        <v>82</v>
      </c>
      <c r="AY286" s="19" t="s">
        <v>141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147</v>
      </c>
      <c r="BK286" s="227">
        <f>ROUND(I286*H286,2)</f>
        <v>0</v>
      </c>
      <c r="BL286" s="19" t="s">
        <v>147</v>
      </c>
      <c r="BM286" s="226" t="s">
        <v>856</v>
      </c>
    </row>
    <row r="287" s="2" customFormat="1">
      <c r="A287" s="40"/>
      <c r="B287" s="41"/>
      <c r="C287" s="42"/>
      <c r="D287" s="228" t="s">
        <v>149</v>
      </c>
      <c r="E287" s="42"/>
      <c r="F287" s="229" t="s">
        <v>855</v>
      </c>
      <c r="G287" s="42"/>
      <c r="H287" s="42"/>
      <c r="I287" s="230"/>
      <c r="J287" s="42"/>
      <c r="K287" s="42"/>
      <c r="L287" s="46"/>
      <c r="M287" s="231"/>
      <c r="N287" s="232"/>
      <c r="O287" s="87"/>
      <c r="P287" s="87"/>
      <c r="Q287" s="87"/>
      <c r="R287" s="87"/>
      <c r="S287" s="87"/>
      <c r="T287" s="88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149</v>
      </c>
      <c r="AU287" s="19" t="s">
        <v>82</v>
      </c>
    </row>
    <row r="288" s="14" customFormat="1">
      <c r="A288" s="14"/>
      <c r="B288" s="243"/>
      <c r="C288" s="244"/>
      <c r="D288" s="228" t="s">
        <v>151</v>
      </c>
      <c r="E288" s="245" t="s">
        <v>19</v>
      </c>
      <c r="F288" s="246" t="s">
        <v>857</v>
      </c>
      <c r="G288" s="244"/>
      <c r="H288" s="247">
        <v>1.6000000000000001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151</v>
      </c>
      <c r="AU288" s="253" t="s">
        <v>82</v>
      </c>
      <c r="AV288" s="14" t="s">
        <v>82</v>
      </c>
      <c r="AW288" s="14" t="s">
        <v>35</v>
      </c>
      <c r="AX288" s="14" t="s">
        <v>73</v>
      </c>
      <c r="AY288" s="253" t="s">
        <v>141</v>
      </c>
    </row>
    <row r="289" s="14" customFormat="1">
      <c r="A289" s="14"/>
      <c r="B289" s="243"/>
      <c r="C289" s="244"/>
      <c r="D289" s="228" t="s">
        <v>151</v>
      </c>
      <c r="E289" s="245" t="s">
        <v>19</v>
      </c>
      <c r="F289" s="246" t="s">
        <v>858</v>
      </c>
      <c r="G289" s="244"/>
      <c r="H289" s="247">
        <v>6.2999999999999998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151</v>
      </c>
      <c r="AU289" s="253" t="s">
        <v>82</v>
      </c>
      <c r="AV289" s="14" t="s">
        <v>82</v>
      </c>
      <c r="AW289" s="14" t="s">
        <v>35</v>
      </c>
      <c r="AX289" s="14" t="s">
        <v>73</v>
      </c>
      <c r="AY289" s="253" t="s">
        <v>141</v>
      </c>
    </row>
    <row r="290" s="14" customFormat="1">
      <c r="A290" s="14"/>
      <c r="B290" s="243"/>
      <c r="C290" s="244"/>
      <c r="D290" s="228" t="s">
        <v>151</v>
      </c>
      <c r="E290" s="245" t="s">
        <v>19</v>
      </c>
      <c r="F290" s="246" t="s">
        <v>859</v>
      </c>
      <c r="G290" s="244"/>
      <c r="H290" s="247">
        <v>15.640000000000001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151</v>
      </c>
      <c r="AU290" s="253" t="s">
        <v>82</v>
      </c>
      <c r="AV290" s="14" t="s">
        <v>82</v>
      </c>
      <c r="AW290" s="14" t="s">
        <v>35</v>
      </c>
      <c r="AX290" s="14" t="s">
        <v>73</v>
      </c>
      <c r="AY290" s="253" t="s">
        <v>141</v>
      </c>
    </row>
    <row r="291" s="14" customFormat="1">
      <c r="A291" s="14"/>
      <c r="B291" s="243"/>
      <c r="C291" s="244"/>
      <c r="D291" s="228" t="s">
        <v>151</v>
      </c>
      <c r="E291" s="245" t="s">
        <v>19</v>
      </c>
      <c r="F291" s="246" t="s">
        <v>860</v>
      </c>
      <c r="G291" s="244"/>
      <c r="H291" s="247">
        <v>1.26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151</v>
      </c>
      <c r="AU291" s="253" t="s">
        <v>82</v>
      </c>
      <c r="AV291" s="14" t="s">
        <v>82</v>
      </c>
      <c r="AW291" s="14" t="s">
        <v>35</v>
      </c>
      <c r="AX291" s="14" t="s">
        <v>73</v>
      </c>
      <c r="AY291" s="253" t="s">
        <v>141</v>
      </c>
    </row>
    <row r="292" s="13" customFormat="1">
      <c r="A292" s="13"/>
      <c r="B292" s="233"/>
      <c r="C292" s="234"/>
      <c r="D292" s="228" t="s">
        <v>151</v>
      </c>
      <c r="E292" s="235" t="s">
        <v>19</v>
      </c>
      <c r="F292" s="236" t="s">
        <v>853</v>
      </c>
      <c r="G292" s="234"/>
      <c r="H292" s="235" t="s">
        <v>19</v>
      </c>
      <c r="I292" s="237"/>
      <c r="J292" s="234"/>
      <c r="K292" s="234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151</v>
      </c>
      <c r="AU292" s="242" t="s">
        <v>82</v>
      </c>
      <c r="AV292" s="13" t="s">
        <v>80</v>
      </c>
      <c r="AW292" s="13" t="s">
        <v>35</v>
      </c>
      <c r="AX292" s="13" t="s">
        <v>73</v>
      </c>
      <c r="AY292" s="242" t="s">
        <v>141</v>
      </c>
    </row>
    <row r="293" s="15" customFormat="1">
      <c r="A293" s="15"/>
      <c r="B293" s="266"/>
      <c r="C293" s="267"/>
      <c r="D293" s="228" t="s">
        <v>151</v>
      </c>
      <c r="E293" s="268" t="s">
        <v>19</v>
      </c>
      <c r="F293" s="269" t="s">
        <v>190</v>
      </c>
      <c r="G293" s="267"/>
      <c r="H293" s="270">
        <v>24.800000000000001</v>
      </c>
      <c r="I293" s="271"/>
      <c r="J293" s="267"/>
      <c r="K293" s="267"/>
      <c r="L293" s="272"/>
      <c r="M293" s="273"/>
      <c r="N293" s="274"/>
      <c r="O293" s="274"/>
      <c r="P293" s="274"/>
      <c r="Q293" s="274"/>
      <c r="R293" s="274"/>
      <c r="S293" s="274"/>
      <c r="T293" s="27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6" t="s">
        <v>151</v>
      </c>
      <c r="AU293" s="276" t="s">
        <v>82</v>
      </c>
      <c r="AV293" s="15" t="s">
        <v>147</v>
      </c>
      <c r="AW293" s="15" t="s">
        <v>35</v>
      </c>
      <c r="AX293" s="15" t="s">
        <v>80</v>
      </c>
      <c r="AY293" s="276" t="s">
        <v>141</v>
      </c>
    </row>
    <row r="294" s="2" customFormat="1" ht="24.15" customHeight="1">
      <c r="A294" s="40"/>
      <c r="B294" s="41"/>
      <c r="C294" s="215" t="s">
        <v>323</v>
      </c>
      <c r="D294" s="215" t="s">
        <v>143</v>
      </c>
      <c r="E294" s="216" t="s">
        <v>861</v>
      </c>
      <c r="F294" s="217" t="s">
        <v>862</v>
      </c>
      <c r="G294" s="218" t="s">
        <v>184</v>
      </c>
      <c r="H294" s="219">
        <v>101.5</v>
      </c>
      <c r="I294" s="220"/>
      <c r="J294" s="221">
        <f>ROUND(I294*H294,2)</f>
        <v>0</v>
      </c>
      <c r="K294" s="217" t="s">
        <v>19</v>
      </c>
      <c r="L294" s="46"/>
      <c r="M294" s="222" t="s">
        <v>19</v>
      </c>
      <c r="N294" s="223" t="s">
        <v>46</v>
      </c>
      <c r="O294" s="87"/>
      <c r="P294" s="224">
        <f>O294*H294</f>
        <v>0</v>
      </c>
      <c r="Q294" s="224">
        <v>0</v>
      </c>
      <c r="R294" s="224">
        <f>Q294*H294</f>
        <v>0</v>
      </c>
      <c r="S294" s="224">
        <v>0</v>
      </c>
      <c r="T294" s="225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26" t="s">
        <v>147</v>
      </c>
      <c r="AT294" s="226" t="s">
        <v>143</v>
      </c>
      <c r="AU294" s="226" t="s">
        <v>82</v>
      </c>
      <c r="AY294" s="19" t="s">
        <v>141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19" t="s">
        <v>147</v>
      </c>
      <c r="BK294" s="227">
        <f>ROUND(I294*H294,2)</f>
        <v>0</v>
      </c>
      <c r="BL294" s="19" t="s">
        <v>147</v>
      </c>
      <c r="BM294" s="226" t="s">
        <v>863</v>
      </c>
    </row>
    <row r="295" s="2" customFormat="1">
      <c r="A295" s="40"/>
      <c r="B295" s="41"/>
      <c r="C295" s="42"/>
      <c r="D295" s="228" t="s">
        <v>149</v>
      </c>
      <c r="E295" s="42"/>
      <c r="F295" s="229" t="s">
        <v>862</v>
      </c>
      <c r="G295" s="42"/>
      <c r="H295" s="42"/>
      <c r="I295" s="230"/>
      <c r="J295" s="42"/>
      <c r="K295" s="42"/>
      <c r="L295" s="46"/>
      <c r="M295" s="231"/>
      <c r="N295" s="232"/>
      <c r="O295" s="87"/>
      <c r="P295" s="87"/>
      <c r="Q295" s="87"/>
      <c r="R295" s="87"/>
      <c r="S295" s="87"/>
      <c r="T295" s="88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149</v>
      </c>
      <c r="AU295" s="19" t="s">
        <v>82</v>
      </c>
    </row>
    <row r="296" s="14" customFormat="1">
      <c r="A296" s="14"/>
      <c r="B296" s="243"/>
      <c r="C296" s="244"/>
      <c r="D296" s="228" t="s">
        <v>151</v>
      </c>
      <c r="E296" s="245" t="s">
        <v>19</v>
      </c>
      <c r="F296" s="246" t="s">
        <v>864</v>
      </c>
      <c r="G296" s="244"/>
      <c r="H296" s="247">
        <v>101.5</v>
      </c>
      <c r="I296" s="248"/>
      <c r="J296" s="244"/>
      <c r="K296" s="244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151</v>
      </c>
      <c r="AU296" s="253" t="s">
        <v>82</v>
      </c>
      <c r="AV296" s="14" t="s">
        <v>82</v>
      </c>
      <c r="AW296" s="14" t="s">
        <v>35</v>
      </c>
      <c r="AX296" s="14" t="s">
        <v>80</v>
      </c>
      <c r="AY296" s="253" t="s">
        <v>141</v>
      </c>
    </row>
    <row r="297" s="13" customFormat="1">
      <c r="A297" s="13"/>
      <c r="B297" s="233"/>
      <c r="C297" s="234"/>
      <c r="D297" s="228" t="s">
        <v>151</v>
      </c>
      <c r="E297" s="235" t="s">
        <v>19</v>
      </c>
      <c r="F297" s="236" t="s">
        <v>865</v>
      </c>
      <c r="G297" s="234"/>
      <c r="H297" s="235" t="s">
        <v>19</v>
      </c>
      <c r="I297" s="237"/>
      <c r="J297" s="234"/>
      <c r="K297" s="234"/>
      <c r="L297" s="238"/>
      <c r="M297" s="239"/>
      <c r="N297" s="240"/>
      <c r="O297" s="240"/>
      <c r="P297" s="240"/>
      <c r="Q297" s="240"/>
      <c r="R297" s="240"/>
      <c r="S297" s="240"/>
      <c r="T297" s="241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2" t="s">
        <v>151</v>
      </c>
      <c r="AU297" s="242" t="s">
        <v>82</v>
      </c>
      <c r="AV297" s="13" t="s">
        <v>80</v>
      </c>
      <c r="AW297" s="13" t="s">
        <v>35</v>
      </c>
      <c r="AX297" s="13" t="s">
        <v>73</v>
      </c>
      <c r="AY297" s="242" t="s">
        <v>141</v>
      </c>
    </row>
    <row r="298" s="13" customFormat="1">
      <c r="A298" s="13"/>
      <c r="B298" s="233"/>
      <c r="C298" s="234"/>
      <c r="D298" s="228" t="s">
        <v>151</v>
      </c>
      <c r="E298" s="235" t="s">
        <v>19</v>
      </c>
      <c r="F298" s="236" t="s">
        <v>866</v>
      </c>
      <c r="G298" s="234"/>
      <c r="H298" s="235" t="s">
        <v>19</v>
      </c>
      <c r="I298" s="237"/>
      <c r="J298" s="234"/>
      <c r="K298" s="234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151</v>
      </c>
      <c r="AU298" s="242" t="s">
        <v>82</v>
      </c>
      <c r="AV298" s="13" t="s">
        <v>80</v>
      </c>
      <c r="AW298" s="13" t="s">
        <v>35</v>
      </c>
      <c r="AX298" s="13" t="s">
        <v>73</v>
      </c>
      <c r="AY298" s="242" t="s">
        <v>141</v>
      </c>
    </row>
    <row r="299" s="13" customFormat="1">
      <c r="A299" s="13"/>
      <c r="B299" s="233"/>
      <c r="C299" s="234"/>
      <c r="D299" s="228" t="s">
        <v>151</v>
      </c>
      <c r="E299" s="235" t="s">
        <v>19</v>
      </c>
      <c r="F299" s="236" t="s">
        <v>867</v>
      </c>
      <c r="G299" s="234"/>
      <c r="H299" s="235" t="s">
        <v>19</v>
      </c>
      <c r="I299" s="237"/>
      <c r="J299" s="234"/>
      <c r="K299" s="234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151</v>
      </c>
      <c r="AU299" s="242" t="s">
        <v>82</v>
      </c>
      <c r="AV299" s="13" t="s">
        <v>80</v>
      </c>
      <c r="AW299" s="13" t="s">
        <v>35</v>
      </c>
      <c r="AX299" s="13" t="s">
        <v>73</v>
      </c>
      <c r="AY299" s="242" t="s">
        <v>141</v>
      </c>
    </row>
    <row r="300" s="12" customFormat="1" ht="22.8" customHeight="1">
      <c r="A300" s="12"/>
      <c r="B300" s="199"/>
      <c r="C300" s="200"/>
      <c r="D300" s="201" t="s">
        <v>72</v>
      </c>
      <c r="E300" s="213" t="s">
        <v>398</v>
      </c>
      <c r="F300" s="213" t="s">
        <v>399</v>
      </c>
      <c r="G300" s="200"/>
      <c r="H300" s="200"/>
      <c r="I300" s="203"/>
      <c r="J300" s="214">
        <f>BK300</f>
        <v>0</v>
      </c>
      <c r="K300" s="200"/>
      <c r="L300" s="205"/>
      <c r="M300" s="206"/>
      <c r="N300" s="207"/>
      <c r="O300" s="207"/>
      <c r="P300" s="208">
        <f>SUM(P301:P303)</f>
        <v>0</v>
      </c>
      <c r="Q300" s="207"/>
      <c r="R300" s="208">
        <f>SUM(R301:R303)</f>
        <v>0</v>
      </c>
      <c r="S300" s="207"/>
      <c r="T300" s="209">
        <f>SUM(T301:T303)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0" t="s">
        <v>80</v>
      </c>
      <c r="AT300" s="211" t="s">
        <v>72</v>
      </c>
      <c r="AU300" s="211" t="s">
        <v>80</v>
      </c>
      <c r="AY300" s="210" t="s">
        <v>141</v>
      </c>
      <c r="BK300" s="212">
        <f>SUM(BK301:BK303)</f>
        <v>0</v>
      </c>
    </row>
    <row r="301" s="2" customFormat="1" ht="33" customHeight="1">
      <c r="A301" s="40"/>
      <c r="B301" s="41"/>
      <c r="C301" s="215" t="s">
        <v>330</v>
      </c>
      <c r="D301" s="215" t="s">
        <v>143</v>
      </c>
      <c r="E301" s="216" t="s">
        <v>401</v>
      </c>
      <c r="F301" s="217" t="s">
        <v>404</v>
      </c>
      <c r="G301" s="218" t="s">
        <v>285</v>
      </c>
      <c r="H301" s="219">
        <v>350.15499999999997</v>
      </c>
      <c r="I301" s="220"/>
      <c r="J301" s="221">
        <f>ROUND(I301*H301,2)</f>
        <v>0</v>
      </c>
      <c r="K301" s="217" t="s">
        <v>685</v>
      </c>
      <c r="L301" s="46"/>
      <c r="M301" s="222" t="s">
        <v>19</v>
      </c>
      <c r="N301" s="223" t="s">
        <v>46</v>
      </c>
      <c r="O301" s="87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147</v>
      </c>
      <c r="AT301" s="226" t="s">
        <v>143</v>
      </c>
      <c r="AU301" s="226" t="s">
        <v>82</v>
      </c>
      <c r="AY301" s="19" t="s">
        <v>141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9" t="s">
        <v>147</v>
      </c>
      <c r="BK301" s="227">
        <f>ROUND(I301*H301,2)</f>
        <v>0</v>
      </c>
      <c r="BL301" s="19" t="s">
        <v>147</v>
      </c>
      <c r="BM301" s="226" t="s">
        <v>868</v>
      </c>
    </row>
    <row r="302" s="2" customFormat="1">
      <c r="A302" s="40"/>
      <c r="B302" s="41"/>
      <c r="C302" s="42"/>
      <c r="D302" s="228" t="s">
        <v>149</v>
      </c>
      <c r="E302" s="42"/>
      <c r="F302" s="229" t="s">
        <v>404</v>
      </c>
      <c r="G302" s="42"/>
      <c r="H302" s="42"/>
      <c r="I302" s="230"/>
      <c r="J302" s="42"/>
      <c r="K302" s="42"/>
      <c r="L302" s="46"/>
      <c r="M302" s="231"/>
      <c r="N302" s="232"/>
      <c r="O302" s="87"/>
      <c r="P302" s="87"/>
      <c r="Q302" s="87"/>
      <c r="R302" s="87"/>
      <c r="S302" s="87"/>
      <c r="T302" s="88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149</v>
      </c>
      <c r="AU302" s="19" t="s">
        <v>82</v>
      </c>
    </row>
    <row r="303" s="2" customFormat="1">
      <c r="A303" s="40"/>
      <c r="B303" s="41"/>
      <c r="C303" s="42"/>
      <c r="D303" s="254" t="s">
        <v>159</v>
      </c>
      <c r="E303" s="42"/>
      <c r="F303" s="255" t="s">
        <v>869</v>
      </c>
      <c r="G303" s="42"/>
      <c r="H303" s="42"/>
      <c r="I303" s="230"/>
      <c r="J303" s="42"/>
      <c r="K303" s="42"/>
      <c r="L303" s="46"/>
      <c r="M303" s="278"/>
      <c r="N303" s="279"/>
      <c r="O303" s="280"/>
      <c r="P303" s="280"/>
      <c r="Q303" s="280"/>
      <c r="R303" s="280"/>
      <c r="S303" s="280"/>
      <c r="T303" s="281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159</v>
      </c>
      <c r="AU303" s="19" t="s">
        <v>82</v>
      </c>
    </row>
    <row r="304" s="2" customFormat="1" ht="6.96" customHeight="1">
      <c r="A304" s="40"/>
      <c r="B304" s="62"/>
      <c r="C304" s="63"/>
      <c r="D304" s="63"/>
      <c r="E304" s="63"/>
      <c r="F304" s="63"/>
      <c r="G304" s="63"/>
      <c r="H304" s="63"/>
      <c r="I304" s="63"/>
      <c r="J304" s="63"/>
      <c r="K304" s="63"/>
      <c r="L304" s="46"/>
      <c r="M304" s="40"/>
      <c r="O304" s="40"/>
      <c r="P304" s="40"/>
      <c r="Q304" s="40"/>
      <c r="R304" s="40"/>
      <c r="S304" s="40"/>
      <c r="T304" s="40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</row>
  </sheetData>
  <sheetProtection sheet="1" autoFilter="0" formatColumns="0" formatRows="0" objects="1" scenarios="1" spinCount="100000" saltValue="HYhav/6bsQ6yXA/6LUKy4gNy9/bewSnefILdTqIO23PxNvtKyE9Qr/68sYBBfDNqQ/w+SFA59RuLLqgGc2cBPg==" hashValue="KzQnB4qzyGu2g4CXZ/XsaQvQ3T5HDFZTIJZix4XumjovhiunqpRxJ2SWL7gOjvG4EPaWkJonaICHJugi2haEiQ==" algorithmName="SHA-512" password="CC35"/>
  <autoFilter ref="C92:K30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102" r:id="rId1" display="https://podminky.urs.cz/item/CS_URS_2025_01/113107323"/>
    <hyperlink ref="F106" r:id="rId2" display="https://podminky.urs.cz/item/CS_URS_2025_01/124253100"/>
    <hyperlink ref="F113" r:id="rId3" display="https://podminky.urs.cz/item/CS_URS_2025_01/171151103"/>
    <hyperlink ref="F120" r:id="rId4" display="https://podminky.urs.cz/item/CS_URS_2025_01/182151111"/>
    <hyperlink ref="F127" r:id="rId5" display="https://podminky.urs.cz/item/CS_URS_2025_01/181411123"/>
    <hyperlink ref="F138" r:id="rId6" display="https://podminky.urs.cz/item/CS_URS_2025_01/171151131"/>
    <hyperlink ref="F144" r:id="rId7" display="https://podminky.urs.cz/item/CS_URS_2025_01/321321116"/>
    <hyperlink ref="F154" r:id="rId8" display="https://podminky.urs.cz/item/CS_URS_2025_01/321351010"/>
    <hyperlink ref="F163" r:id="rId9" display="https://podminky.urs.cz/item/CS_URS_2025_01/321352010"/>
    <hyperlink ref="F172" r:id="rId10" display="https://podminky.urs.cz/item/CS_URS_2025_01/321368211"/>
    <hyperlink ref="F182" r:id="rId11" display="https://podminky.urs.cz/item/CS_URS_2025_01/451315117"/>
    <hyperlink ref="F192" r:id="rId12" display="https://podminky.urs.cz/item/CS_URS_2025_01/321213234"/>
    <hyperlink ref="F206" r:id="rId13" display="https://podminky.urs.cz/item/CS_URS_2025_01/463211153"/>
    <hyperlink ref="F220" r:id="rId14" display="https://podminky.urs.cz/item/CS_URS_2025_01/465511111R"/>
    <hyperlink ref="F228" r:id="rId15" display="https://podminky.urs.cz/item/CS_URS_2025_01/451571111"/>
    <hyperlink ref="F237" r:id="rId16" display="https://podminky.urs.cz/item/CS_URS_2025_01/564952111"/>
    <hyperlink ref="F242" r:id="rId17" display="https://podminky.urs.cz/item/CS_URS_2025_01/114203103"/>
    <hyperlink ref="F248" r:id="rId18" display="https://podminky.urs.cz/item/CS_URS_2025_01/114203104"/>
    <hyperlink ref="F252" r:id="rId19" display="https://podminky.urs.cz/item/CS_URS_2025_01/114203202"/>
    <hyperlink ref="F260" r:id="rId20" display="https://podminky.urs.cz/item/CS_URS_2025_01/966021112"/>
    <hyperlink ref="F267" r:id="rId21" display="https://podminky.urs.cz/item/CS_URS_2025_01/966041111"/>
    <hyperlink ref="F303" r:id="rId22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104</v>
      </c>
      <c r="L4" s="22"/>
      <c r="M4" s="144" t="s">
        <v>10</v>
      </c>
      <c r="AT4" s="19" t="s">
        <v>35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Raná, Vojtěchov, Mrákotínský potok, odstranění povodňových škod</v>
      </c>
      <c r="F7" s="145"/>
      <c r="G7" s="145"/>
      <c r="H7" s="145"/>
      <c r="L7" s="22"/>
    </row>
    <row r="8" s="1" customFormat="1" ht="12" customHeight="1">
      <c r="B8" s="22"/>
      <c r="D8" s="145" t="s">
        <v>105</v>
      </c>
      <c r="L8" s="22"/>
    </row>
    <row r="9" s="2" customFormat="1" ht="16.5" customHeight="1">
      <c r="A9" s="40"/>
      <c r="B9" s="46"/>
      <c r="C9" s="40"/>
      <c r="D9" s="40"/>
      <c r="E9" s="146" t="s">
        <v>672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870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19.1.2026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27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28</v>
      </c>
      <c r="F17" s="40"/>
      <c r="G17" s="40"/>
      <c r="H17" s="40"/>
      <c r="I17" s="145" t="s">
        <v>29</v>
      </c>
      <c r="J17" s="136" t="s">
        <v>30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29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33</v>
      </c>
      <c r="E22" s="40"/>
      <c r="F22" s="40"/>
      <c r="G22" s="40"/>
      <c r="H22" s="40"/>
      <c r="I22" s="145" t="s">
        <v>26</v>
      </c>
      <c r="J22" s="136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674</v>
      </c>
      <c r="F23" s="40"/>
      <c r="G23" s="40"/>
      <c r="H23" s="40"/>
      <c r="I23" s="145" t="s">
        <v>29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674</v>
      </c>
      <c r="F26" s="40"/>
      <c r="G26" s="40"/>
      <c r="H26" s="40"/>
      <c r="I26" s="145" t="s">
        <v>29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ROUND(J93,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ROUND((SUM(BE93:BE322)),  2)</f>
        <v>0</v>
      </c>
      <c r="G35" s="40"/>
      <c r="H35" s="40"/>
      <c r="I35" s="160">
        <v>0.20999999999999999</v>
      </c>
      <c r="J35" s="159">
        <f>ROUND(((SUM(BE93:BE322))*I35),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45</v>
      </c>
      <c r="F36" s="159">
        <f>ROUND((SUM(BF93:BF322)),  2)</f>
        <v>0</v>
      </c>
      <c r="G36" s="40"/>
      <c r="H36" s="40"/>
      <c r="I36" s="160">
        <v>0.12</v>
      </c>
      <c r="J36" s="159">
        <f>ROUND(((SUM(BF93:BF322))*I36),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43</v>
      </c>
      <c r="E37" s="145" t="s">
        <v>46</v>
      </c>
      <c r="F37" s="159">
        <f>ROUND((SUM(BG93:BG322)),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ROUND((SUM(BH93:BH322)),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ROUND((SUM(BI93:BI322)),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Raná, Vojtěchov, Mrákotínský potok, odstranění povodňových škod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672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SO 02 - Odstranění poruch opevnění koryt vodních toků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Pardubický kraj</v>
      </c>
      <c r="G56" s="42"/>
      <c r="H56" s="42"/>
      <c r="I56" s="34" t="s">
        <v>23</v>
      </c>
      <c r="J56" s="75" t="str">
        <f>IF(J14="","",J14)</f>
        <v>19.1.2026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Labe, státní podnik</v>
      </c>
      <c r="G58" s="42"/>
      <c r="H58" s="42"/>
      <c r="I58" s="34" t="s">
        <v>33</v>
      </c>
      <c r="J58" s="38" t="str">
        <f>E23</f>
        <v>Štěpán Vyhnálek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Štěpán Vyhnálek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114</v>
      </c>
      <c r="D61" s="174"/>
      <c r="E61" s="174"/>
      <c r="F61" s="174"/>
      <c r="G61" s="174"/>
      <c r="H61" s="174"/>
      <c r="I61" s="174"/>
      <c r="J61" s="175" t="s">
        <v>115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5">
        <f>J93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7"/>
      <c r="C64" s="178"/>
      <c r="D64" s="179" t="s">
        <v>117</v>
      </c>
      <c r="E64" s="180"/>
      <c r="F64" s="180"/>
      <c r="G64" s="180"/>
      <c r="H64" s="180"/>
      <c r="I64" s="180"/>
      <c r="J64" s="181">
        <f>J94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118</v>
      </c>
      <c r="E65" s="185"/>
      <c r="F65" s="185"/>
      <c r="G65" s="185"/>
      <c r="H65" s="185"/>
      <c r="I65" s="185"/>
      <c r="J65" s="186">
        <f>J95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119</v>
      </c>
      <c r="E66" s="185"/>
      <c r="F66" s="185"/>
      <c r="G66" s="185"/>
      <c r="H66" s="185"/>
      <c r="I66" s="185"/>
      <c r="J66" s="186">
        <f>J155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120</v>
      </c>
      <c r="E67" s="185"/>
      <c r="F67" s="185"/>
      <c r="G67" s="185"/>
      <c r="H67" s="185"/>
      <c r="I67" s="185"/>
      <c r="J67" s="186">
        <f>J185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675</v>
      </c>
      <c r="E68" s="185"/>
      <c r="F68" s="185"/>
      <c r="G68" s="185"/>
      <c r="H68" s="185"/>
      <c r="I68" s="185"/>
      <c r="J68" s="186">
        <f>J247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122</v>
      </c>
      <c r="E69" s="185"/>
      <c r="F69" s="185"/>
      <c r="G69" s="185"/>
      <c r="H69" s="185"/>
      <c r="I69" s="185"/>
      <c r="J69" s="186">
        <f>J256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676</v>
      </c>
      <c r="E70" s="185"/>
      <c r="F70" s="185"/>
      <c r="G70" s="185"/>
      <c r="H70" s="185"/>
      <c r="I70" s="185"/>
      <c r="J70" s="186">
        <f>J287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124</v>
      </c>
      <c r="E71" s="185"/>
      <c r="F71" s="185"/>
      <c r="G71" s="185"/>
      <c r="H71" s="185"/>
      <c r="I71" s="185"/>
      <c r="J71" s="186">
        <f>J319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126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72" t="str">
        <f>E7</f>
        <v>Raná, Vojtěchov, Mrákotínský potok, odstranění povodňových škod</v>
      </c>
      <c r="F81" s="34"/>
      <c r="G81" s="34"/>
      <c r="H81" s="34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" customFormat="1" ht="12" customHeight="1">
      <c r="B82" s="23"/>
      <c r="C82" s="34" t="s">
        <v>105</v>
      </c>
      <c r="D82" s="24"/>
      <c r="E82" s="24"/>
      <c r="F82" s="24"/>
      <c r="G82" s="24"/>
      <c r="H82" s="24"/>
      <c r="I82" s="24"/>
      <c r="J82" s="24"/>
      <c r="K82" s="24"/>
      <c r="L82" s="22"/>
    </row>
    <row r="83" s="2" customFormat="1" ht="16.5" customHeight="1">
      <c r="A83" s="40"/>
      <c r="B83" s="41"/>
      <c r="C83" s="42"/>
      <c r="D83" s="42"/>
      <c r="E83" s="172" t="s">
        <v>672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107</v>
      </c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72" t="str">
        <f>E11</f>
        <v>SO 02 - Odstranění poruch opevnění koryt vodních toků</v>
      </c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21</v>
      </c>
      <c r="D87" s="42"/>
      <c r="E87" s="42"/>
      <c r="F87" s="29" t="str">
        <f>F14</f>
        <v>Pardubický kraj</v>
      </c>
      <c r="G87" s="42"/>
      <c r="H87" s="42"/>
      <c r="I87" s="34" t="s">
        <v>23</v>
      </c>
      <c r="J87" s="75" t="str">
        <f>IF(J14="","",J14)</f>
        <v>19.1.2026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25</v>
      </c>
      <c r="D89" s="42"/>
      <c r="E89" s="42"/>
      <c r="F89" s="29" t="str">
        <f>E17</f>
        <v>Povodí Labe, státní podnik</v>
      </c>
      <c r="G89" s="42"/>
      <c r="H89" s="42"/>
      <c r="I89" s="34" t="s">
        <v>33</v>
      </c>
      <c r="J89" s="38" t="str">
        <f>E23</f>
        <v>Štěpán Vyhnálek</v>
      </c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31</v>
      </c>
      <c r="D90" s="42"/>
      <c r="E90" s="42"/>
      <c r="F90" s="29" t="str">
        <f>IF(E20="","",E20)</f>
        <v>Vyplň údaj</v>
      </c>
      <c r="G90" s="42"/>
      <c r="H90" s="42"/>
      <c r="I90" s="34" t="s">
        <v>36</v>
      </c>
      <c r="J90" s="38" t="str">
        <f>E26</f>
        <v>Štěpán Vyhnálek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0.32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11" customFormat="1" ht="29.28" customHeight="1">
      <c r="A92" s="188"/>
      <c r="B92" s="189"/>
      <c r="C92" s="190" t="s">
        <v>127</v>
      </c>
      <c r="D92" s="191" t="s">
        <v>58</v>
      </c>
      <c r="E92" s="191" t="s">
        <v>54</v>
      </c>
      <c r="F92" s="191" t="s">
        <v>55</v>
      </c>
      <c r="G92" s="191" t="s">
        <v>128</v>
      </c>
      <c r="H92" s="191" t="s">
        <v>129</v>
      </c>
      <c r="I92" s="191" t="s">
        <v>130</v>
      </c>
      <c r="J92" s="191" t="s">
        <v>115</v>
      </c>
      <c r="K92" s="192" t="s">
        <v>131</v>
      </c>
      <c r="L92" s="193"/>
      <c r="M92" s="95" t="s">
        <v>19</v>
      </c>
      <c r="N92" s="96" t="s">
        <v>43</v>
      </c>
      <c r="O92" s="96" t="s">
        <v>132</v>
      </c>
      <c r="P92" s="96" t="s">
        <v>133</v>
      </c>
      <c r="Q92" s="96" t="s">
        <v>134</v>
      </c>
      <c r="R92" s="96" t="s">
        <v>135</v>
      </c>
      <c r="S92" s="96" t="s">
        <v>136</v>
      </c>
      <c r="T92" s="97" t="s">
        <v>137</v>
      </c>
      <c r="U92" s="188"/>
      <c r="V92" s="188"/>
      <c r="W92" s="188"/>
      <c r="X92" s="188"/>
      <c r="Y92" s="188"/>
      <c r="Z92" s="188"/>
      <c r="AA92" s="188"/>
      <c r="AB92" s="188"/>
      <c r="AC92" s="188"/>
      <c r="AD92" s="188"/>
      <c r="AE92" s="188"/>
    </row>
    <row r="93" s="2" customFormat="1" ht="22.8" customHeight="1">
      <c r="A93" s="40"/>
      <c r="B93" s="41"/>
      <c r="C93" s="102" t="s">
        <v>138</v>
      </c>
      <c r="D93" s="42"/>
      <c r="E93" s="42"/>
      <c r="F93" s="42"/>
      <c r="G93" s="42"/>
      <c r="H93" s="42"/>
      <c r="I93" s="42"/>
      <c r="J93" s="194">
        <f>BK93</f>
        <v>0</v>
      </c>
      <c r="K93" s="42"/>
      <c r="L93" s="46"/>
      <c r="M93" s="98"/>
      <c r="N93" s="195"/>
      <c r="O93" s="99"/>
      <c r="P93" s="196">
        <f>P94</f>
        <v>0</v>
      </c>
      <c r="Q93" s="99"/>
      <c r="R93" s="196">
        <f>R94</f>
        <v>126.88543995000001</v>
      </c>
      <c r="S93" s="99"/>
      <c r="T93" s="197">
        <f>T94</f>
        <v>74.38900000000001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72</v>
      </c>
      <c r="AU93" s="19" t="s">
        <v>116</v>
      </c>
      <c r="BK93" s="198">
        <f>BK94</f>
        <v>0</v>
      </c>
    </row>
    <row r="94" s="12" customFormat="1" ht="25.92" customHeight="1">
      <c r="A94" s="12"/>
      <c r="B94" s="199"/>
      <c r="C94" s="200"/>
      <c r="D94" s="201" t="s">
        <v>72</v>
      </c>
      <c r="E94" s="202" t="s">
        <v>139</v>
      </c>
      <c r="F94" s="202" t="s">
        <v>140</v>
      </c>
      <c r="G94" s="200"/>
      <c r="H94" s="200"/>
      <c r="I94" s="203"/>
      <c r="J94" s="204">
        <f>BK94</f>
        <v>0</v>
      </c>
      <c r="K94" s="200"/>
      <c r="L94" s="205"/>
      <c r="M94" s="206"/>
      <c r="N94" s="207"/>
      <c r="O94" s="207"/>
      <c r="P94" s="208">
        <f>P95+P155+P185+P247+P256+P287+P319</f>
        <v>0</v>
      </c>
      <c r="Q94" s="207"/>
      <c r="R94" s="208">
        <f>R95+R155+R185+R247+R256+R287+R319</f>
        <v>126.88543995000001</v>
      </c>
      <c r="S94" s="207"/>
      <c r="T94" s="209">
        <f>T95+T155+T185+T247+T256+T287+T319</f>
        <v>74.38900000000001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80</v>
      </c>
      <c r="AT94" s="211" t="s">
        <v>72</v>
      </c>
      <c r="AU94" s="211" t="s">
        <v>73</v>
      </c>
      <c r="AY94" s="210" t="s">
        <v>141</v>
      </c>
      <c r="BK94" s="212">
        <f>BK95+BK155+BK185+BK247+BK256+BK287+BK319</f>
        <v>0</v>
      </c>
    </row>
    <row r="95" s="12" customFormat="1" ht="22.8" customHeight="1">
      <c r="A95" s="12"/>
      <c r="B95" s="199"/>
      <c r="C95" s="200"/>
      <c r="D95" s="201" t="s">
        <v>72</v>
      </c>
      <c r="E95" s="213" t="s">
        <v>80</v>
      </c>
      <c r="F95" s="213" t="s">
        <v>142</v>
      </c>
      <c r="G95" s="200"/>
      <c r="H95" s="200"/>
      <c r="I95" s="203"/>
      <c r="J95" s="214">
        <f>BK95</f>
        <v>0</v>
      </c>
      <c r="K95" s="200"/>
      <c r="L95" s="205"/>
      <c r="M95" s="206"/>
      <c r="N95" s="207"/>
      <c r="O95" s="207"/>
      <c r="P95" s="208">
        <f>SUM(P96:P154)</f>
        <v>0</v>
      </c>
      <c r="Q95" s="207"/>
      <c r="R95" s="208">
        <f>SUM(R96:R154)</f>
        <v>0.00058199999999999994</v>
      </c>
      <c r="S95" s="207"/>
      <c r="T95" s="209">
        <f>SUM(T96:T154)</f>
        <v>10.890000000000001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80</v>
      </c>
      <c r="AT95" s="211" t="s">
        <v>72</v>
      </c>
      <c r="AU95" s="211" t="s">
        <v>80</v>
      </c>
      <c r="AY95" s="210" t="s">
        <v>141</v>
      </c>
      <c r="BK95" s="212">
        <f>SUM(BK96:BK154)</f>
        <v>0</v>
      </c>
    </row>
    <row r="96" s="2" customFormat="1" ht="66.75" customHeight="1">
      <c r="A96" s="40"/>
      <c r="B96" s="41"/>
      <c r="C96" s="215" t="s">
        <v>80</v>
      </c>
      <c r="D96" s="215" t="s">
        <v>143</v>
      </c>
      <c r="E96" s="216" t="s">
        <v>683</v>
      </c>
      <c r="F96" s="217" t="s">
        <v>684</v>
      </c>
      <c r="G96" s="218" t="s">
        <v>146</v>
      </c>
      <c r="H96" s="219">
        <v>16.5</v>
      </c>
      <c r="I96" s="220"/>
      <c r="J96" s="221">
        <f>ROUND(I96*H96,2)</f>
        <v>0</v>
      </c>
      <c r="K96" s="217" t="s">
        <v>685</v>
      </c>
      <c r="L96" s="46"/>
      <c r="M96" s="222" t="s">
        <v>19</v>
      </c>
      <c r="N96" s="223" t="s">
        <v>46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0.44</v>
      </c>
      <c r="T96" s="225">
        <f>S96*H96</f>
        <v>7.2599999999999998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147</v>
      </c>
      <c r="AT96" s="226" t="s">
        <v>143</v>
      </c>
      <c r="AU96" s="226" t="s">
        <v>82</v>
      </c>
      <c r="AY96" s="19" t="s">
        <v>141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147</v>
      </c>
      <c r="BK96" s="227">
        <f>ROUND(I96*H96,2)</f>
        <v>0</v>
      </c>
      <c r="BL96" s="19" t="s">
        <v>147</v>
      </c>
      <c r="BM96" s="226" t="s">
        <v>871</v>
      </c>
    </row>
    <row r="97" s="2" customFormat="1">
      <c r="A97" s="40"/>
      <c r="B97" s="41"/>
      <c r="C97" s="42"/>
      <c r="D97" s="228" t="s">
        <v>149</v>
      </c>
      <c r="E97" s="42"/>
      <c r="F97" s="229" t="s">
        <v>684</v>
      </c>
      <c r="G97" s="42"/>
      <c r="H97" s="42"/>
      <c r="I97" s="230"/>
      <c r="J97" s="42"/>
      <c r="K97" s="42"/>
      <c r="L97" s="46"/>
      <c r="M97" s="231"/>
      <c r="N97" s="232"/>
      <c r="O97" s="87"/>
      <c r="P97" s="87"/>
      <c r="Q97" s="87"/>
      <c r="R97" s="87"/>
      <c r="S97" s="87"/>
      <c r="T97" s="88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149</v>
      </c>
      <c r="AU97" s="19" t="s">
        <v>82</v>
      </c>
    </row>
    <row r="98" s="2" customFormat="1">
      <c r="A98" s="40"/>
      <c r="B98" s="41"/>
      <c r="C98" s="42"/>
      <c r="D98" s="254" t="s">
        <v>159</v>
      </c>
      <c r="E98" s="42"/>
      <c r="F98" s="255" t="s">
        <v>687</v>
      </c>
      <c r="G98" s="42"/>
      <c r="H98" s="42"/>
      <c r="I98" s="230"/>
      <c r="J98" s="42"/>
      <c r="K98" s="42"/>
      <c r="L98" s="46"/>
      <c r="M98" s="231"/>
      <c r="N98" s="232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159</v>
      </c>
      <c r="AU98" s="19" t="s">
        <v>82</v>
      </c>
    </row>
    <row r="99" s="14" customFormat="1">
      <c r="A99" s="14"/>
      <c r="B99" s="243"/>
      <c r="C99" s="244"/>
      <c r="D99" s="228" t="s">
        <v>151</v>
      </c>
      <c r="E99" s="245" t="s">
        <v>19</v>
      </c>
      <c r="F99" s="246" t="s">
        <v>872</v>
      </c>
      <c r="G99" s="244"/>
      <c r="H99" s="247">
        <v>16.5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151</v>
      </c>
      <c r="AU99" s="253" t="s">
        <v>82</v>
      </c>
      <c r="AV99" s="14" t="s">
        <v>82</v>
      </c>
      <c r="AW99" s="14" t="s">
        <v>35</v>
      </c>
      <c r="AX99" s="14" t="s">
        <v>80</v>
      </c>
      <c r="AY99" s="253" t="s">
        <v>141</v>
      </c>
    </row>
    <row r="100" s="2" customFormat="1" ht="55.5" customHeight="1">
      <c r="A100" s="40"/>
      <c r="B100" s="41"/>
      <c r="C100" s="215" t="s">
        <v>82</v>
      </c>
      <c r="D100" s="215" t="s">
        <v>143</v>
      </c>
      <c r="E100" s="216" t="s">
        <v>873</v>
      </c>
      <c r="F100" s="217" t="s">
        <v>874</v>
      </c>
      <c r="G100" s="218" t="s">
        <v>146</v>
      </c>
      <c r="H100" s="219">
        <v>16.5</v>
      </c>
      <c r="I100" s="220"/>
      <c r="J100" s="221">
        <f>ROUND(I100*H100,2)</f>
        <v>0</v>
      </c>
      <c r="K100" s="217" t="s">
        <v>685</v>
      </c>
      <c r="L100" s="46"/>
      <c r="M100" s="222" t="s">
        <v>19</v>
      </c>
      <c r="N100" s="223" t="s">
        <v>46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0.22</v>
      </c>
      <c r="T100" s="225">
        <f>S100*H100</f>
        <v>3.6299999999999999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147</v>
      </c>
      <c r="AT100" s="226" t="s">
        <v>143</v>
      </c>
      <c r="AU100" s="226" t="s">
        <v>82</v>
      </c>
      <c r="AY100" s="19" t="s">
        <v>141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147</v>
      </c>
      <c r="BK100" s="227">
        <f>ROUND(I100*H100,2)</f>
        <v>0</v>
      </c>
      <c r="BL100" s="19" t="s">
        <v>147</v>
      </c>
      <c r="BM100" s="226" t="s">
        <v>875</v>
      </c>
    </row>
    <row r="101" s="2" customFormat="1">
      <c r="A101" s="40"/>
      <c r="B101" s="41"/>
      <c r="C101" s="42"/>
      <c r="D101" s="228" t="s">
        <v>149</v>
      </c>
      <c r="E101" s="42"/>
      <c r="F101" s="229" t="s">
        <v>874</v>
      </c>
      <c r="G101" s="42"/>
      <c r="H101" s="42"/>
      <c r="I101" s="230"/>
      <c r="J101" s="42"/>
      <c r="K101" s="42"/>
      <c r="L101" s="46"/>
      <c r="M101" s="231"/>
      <c r="N101" s="232"/>
      <c r="O101" s="87"/>
      <c r="P101" s="87"/>
      <c r="Q101" s="87"/>
      <c r="R101" s="87"/>
      <c r="S101" s="87"/>
      <c r="T101" s="88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149</v>
      </c>
      <c r="AU101" s="19" t="s">
        <v>82</v>
      </c>
    </row>
    <row r="102" s="2" customFormat="1">
      <c r="A102" s="40"/>
      <c r="B102" s="41"/>
      <c r="C102" s="42"/>
      <c r="D102" s="254" t="s">
        <v>159</v>
      </c>
      <c r="E102" s="42"/>
      <c r="F102" s="255" t="s">
        <v>876</v>
      </c>
      <c r="G102" s="42"/>
      <c r="H102" s="42"/>
      <c r="I102" s="230"/>
      <c r="J102" s="42"/>
      <c r="K102" s="42"/>
      <c r="L102" s="46"/>
      <c r="M102" s="231"/>
      <c r="N102" s="232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159</v>
      </c>
      <c r="AU102" s="19" t="s">
        <v>82</v>
      </c>
    </row>
    <row r="103" s="14" customFormat="1">
      <c r="A103" s="14"/>
      <c r="B103" s="243"/>
      <c r="C103" s="244"/>
      <c r="D103" s="228" t="s">
        <v>151</v>
      </c>
      <c r="E103" s="245" t="s">
        <v>19</v>
      </c>
      <c r="F103" s="246" t="s">
        <v>877</v>
      </c>
      <c r="G103" s="244"/>
      <c r="H103" s="247">
        <v>16.5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151</v>
      </c>
      <c r="AU103" s="253" t="s">
        <v>82</v>
      </c>
      <c r="AV103" s="14" t="s">
        <v>82</v>
      </c>
      <c r="AW103" s="14" t="s">
        <v>35</v>
      </c>
      <c r="AX103" s="14" t="s">
        <v>80</v>
      </c>
      <c r="AY103" s="253" t="s">
        <v>141</v>
      </c>
    </row>
    <row r="104" s="2" customFormat="1" ht="24.15" customHeight="1">
      <c r="A104" s="40"/>
      <c r="B104" s="41"/>
      <c r="C104" s="215" t="s">
        <v>162</v>
      </c>
      <c r="D104" s="215" t="s">
        <v>143</v>
      </c>
      <c r="E104" s="216" t="s">
        <v>210</v>
      </c>
      <c r="F104" s="217" t="s">
        <v>213</v>
      </c>
      <c r="G104" s="218" t="s">
        <v>184</v>
      </c>
      <c r="H104" s="219">
        <v>28.5</v>
      </c>
      <c r="I104" s="220"/>
      <c r="J104" s="221">
        <f>ROUND(I104*H104,2)</f>
        <v>0</v>
      </c>
      <c r="K104" s="217" t="s">
        <v>685</v>
      </c>
      <c r="L104" s="46"/>
      <c r="M104" s="222" t="s">
        <v>19</v>
      </c>
      <c r="N104" s="223" t="s">
        <v>46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147</v>
      </c>
      <c r="AT104" s="226" t="s">
        <v>143</v>
      </c>
      <c r="AU104" s="226" t="s">
        <v>82</v>
      </c>
      <c r="AY104" s="19" t="s">
        <v>141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147</v>
      </c>
      <c r="BK104" s="227">
        <f>ROUND(I104*H104,2)</f>
        <v>0</v>
      </c>
      <c r="BL104" s="19" t="s">
        <v>147</v>
      </c>
      <c r="BM104" s="226" t="s">
        <v>878</v>
      </c>
    </row>
    <row r="105" s="2" customFormat="1">
      <c r="A105" s="40"/>
      <c r="B105" s="41"/>
      <c r="C105" s="42"/>
      <c r="D105" s="228" t="s">
        <v>149</v>
      </c>
      <c r="E105" s="42"/>
      <c r="F105" s="229" t="s">
        <v>213</v>
      </c>
      <c r="G105" s="42"/>
      <c r="H105" s="42"/>
      <c r="I105" s="230"/>
      <c r="J105" s="42"/>
      <c r="K105" s="42"/>
      <c r="L105" s="46"/>
      <c r="M105" s="231"/>
      <c r="N105" s="232"/>
      <c r="O105" s="87"/>
      <c r="P105" s="87"/>
      <c r="Q105" s="87"/>
      <c r="R105" s="87"/>
      <c r="S105" s="87"/>
      <c r="T105" s="88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149</v>
      </c>
      <c r="AU105" s="19" t="s">
        <v>82</v>
      </c>
    </row>
    <row r="106" s="2" customFormat="1">
      <c r="A106" s="40"/>
      <c r="B106" s="41"/>
      <c r="C106" s="42"/>
      <c r="D106" s="254" t="s">
        <v>159</v>
      </c>
      <c r="E106" s="42"/>
      <c r="F106" s="255" t="s">
        <v>690</v>
      </c>
      <c r="G106" s="42"/>
      <c r="H106" s="42"/>
      <c r="I106" s="230"/>
      <c r="J106" s="42"/>
      <c r="K106" s="42"/>
      <c r="L106" s="46"/>
      <c r="M106" s="231"/>
      <c r="N106" s="232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159</v>
      </c>
      <c r="AU106" s="19" t="s">
        <v>82</v>
      </c>
    </row>
    <row r="107" s="14" customFormat="1">
      <c r="A107" s="14"/>
      <c r="B107" s="243"/>
      <c r="C107" s="244"/>
      <c r="D107" s="228" t="s">
        <v>151</v>
      </c>
      <c r="E107" s="245" t="s">
        <v>19</v>
      </c>
      <c r="F107" s="246" t="s">
        <v>879</v>
      </c>
      <c r="G107" s="244"/>
      <c r="H107" s="247">
        <v>0.80000000000000004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151</v>
      </c>
      <c r="AU107" s="253" t="s">
        <v>82</v>
      </c>
      <c r="AV107" s="14" t="s">
        <v>82</v>
      </c>
      <c r="AW107" s="14" t="s">
        <v>35</v>
      </c>
      <c r="AX107" s="14" t="s">
        <v>73</v>
      </c>
      <c r="AY107" s="253" t="s">
        <v>141</v>
      </c>
    </row>
    <row r="108" s="14" customFormat="1">
      <c r="A108" s="14"/>
      <c r="B108" s="243"/>
      <c r="C108" s="244"/>
      <c r="D108" s="228" t="s">
        <v>151</v>
      </c>
      <c r="E108" s="245" t="s">
        <v>19</v>
      </c>
      <c r="F108" s="246" t="s">
        <v>880</v>
      </c>
      <c r="G108" s="244"/>
      <c r="H108" s="247">
        <v>6.7000000000000002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151</v>
      </c>
      <c r="AU108" s="253" t="s">
        <v>82</v>
      </c>
      <c r="AV108" s="14" t="s">
        <v>82</v>
      </c>
      <c r="AW108" s="14" t="s">
        <v>35</v>
      </c>
      <c r="AX108" s="14" t="s">
        <v>73</v>
      </c>
      <c r="AY108" s="253" t="s">
        <v>141</v>
      </c>
    </row>
    <row r="109" s="14" customFormat="1">
      <c r="A109" s="14"/>
      <c r="B109" s="243"/>
      <c r="C109" s="244"/>
      <c r="D109" s="228" t="s">
        <v>151</v>
      </c>
      <c r="E109" s="245" t="s">
        <v>19</v>
      </c>
      <c r="F109" s="246" t="s">
        <v>881</v>
      </c>
      <c r="G109" s="244"/>
      <c r="H109" s="247">
        <v>5.5999999999999996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151</v>
      </c>
      <c r="AU109" s="253" t="s">
        <v>82</v>
      </c>
      <c r="AV109" s="14" t="s">
        <v>82</v>
      </c>
      <c r="AW109" s="14" t="s">
        <v>35</v>
      </c>
      <c r="AX109" s="14" t="s">
        <v>73</v>
      </c>
      <c r="AY109" s="253" t="s">
        <v>141</v>
      </c>
    </row>
    <row r="110" s="14" customFormat="1">
      <c r="A110" s="14"/>
      <c r="B110" s="243"/>
      <c r="C110" s="244"/>
      <c r="D110" s="228" t="s">
        <v>151</v>
      </c>
      <c r="E110" s="245" t="s">
        <v>19</v>
      </c>
      <c r="F110" s="246" t="s">
        <v>882</v>
      </c>
      <c r="G110" s="244"/>
      <c r="H110" s="247">
        <v>0.69999999999999996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151</v>
      </c>
      <c r="AU110" s="253" t="s">
        <v>82</v>
      </c>
      <c r="AV110" s="14" t="s">
        <v>82</v>
      </c>
      <c r="AW110" s="14" t="s">
        <v>35</v>
      </c>
      <c r="AX110" s="14" t="s">
        <v>73</v>
      </c>
      <c r="AY110" s="253" t="s">
        <v>141</v>
      </c>
    </row>
    <row r="111" s="14" customFormat="1">
      <c r="A111" s="14"/>
      <c r="B111" s="243"/>
      <c r="C111" s="244"/>
      <c r="D111" s="228" t="s">
        <v>151</v>
      </c>
      <c r="E111" s="245" t="s">
        <v>19</v>
      </c>
      <c r="F111" s="246" t="s">
        <v>883</v>
      </c>
      <c r="G111" s="244"/>
      <c r="H111" s="247">
        <v>0.69999999999999996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3" t="s">
        <v>151</v>
      </c>
      <c r="AU111" s="253" t="s">
        <v>82</v>
      </c>
      <c r="AV111" s="14" t="s">
        <v>82</v>
      </c>
      <c r="AW111" s="14" t="s">
        <v>35</v>
      </c>
      <c r="AX111" s="14" t="s">
        <v>73</v>
      </c>
      <c r="AY111" s="253" t="s">
        <v>141</v>
      </c>
    </row>
    <row r="112" s="14" customFormat="1">
      <c r="A112" s="14"/>
      <c r="B112" s="243"/>
      <c r="C112" s="244"/>
      <c r="D112" s="228" t="s">
        <v>151</v>
      </c>
      <c r="E112" s="245" t="s">
        <v>19</v>
      </c>
      <c r="F112" s="246" t="s">
        <v>884</v>
      </c>
      <c r="G112" s="244"/>
      <c r="H112" s="247">
        <v>14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151</v>
      </c>
      <c r="AU112" s="253" t="s">
        <v>82</v>
      </c>
      <c r="AV112" s="14" t="s">
        <v>82</v>
      </c>
      <c r="AW112" s="14" t="s">
        <v>35</v>
      </c>
      <c r="AX112" s="14" t="s">
        <v>73</v>
      </c>
      <c r="AY112" s="253" t="s">
        <v>141</v>
      </c>
    </row>
    <row r="113" s="15" customFormat="1">
      <c r="A113" s="15"/>
      <c r="B113" s="266"/>
      <c r="C113" s="267"/>
      <c r="D113" s="228" t="s">
        <v>151</v>
      </c>
      <c r="E113" s="268" t="s">
        <v>19</v>
      </c>
      <c r="F113" s="269" t="s">
        <v>190</v>
      </c>
      <c r="G113" s="267"/>
      <c r="H113" s="270">
        <v>28.5</v>
      </c>
      <c r="I113" s="271"/>
      <c r="J113" s="267"/>
      <c r="K113" s="267"/>
      <c r="L113" s="272"/>
      <c r="M113" s="273"/>
      <c r="N113" s="274"/>
      <c r="O113" s="274"/>
      <c r="P113" s="274"/>
      <c r="Q113" s="274"/>
      <c r="R113" s="274"/>
      <c r="S113" s="274"/>
      <c r="T113" s="27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6" t="s">
        <v>151</v>
      </c>
      <c r="AU113" s="276" t="s">
        <v>82</v>
      </c>
      <c r="AV113" s="15" t="s">
        <v>147</v>
      </c>
      <c r="AW113" s="15" t="s">
        <v>35</v>
      </c>
      <c r="AX113" s="15" t="s">
        <v>80</v>
      </c>
      <c r="AY113" s="276" t="s">
        <v>141</v>
      </c>
    </row>
    <row r="114" s="2" customFormat="1" ht="37.8" customHeight="1">
      <c r="A114" s="40"/>
      <c r="B114" s="41"/>
      <c r="C114" s="215" t="s">
        <v>147</v>
      </c>
      <c r="D114" s="215" t="s">
        <v>143</v>
      </c>
      <c r="E114" s="216" t="s">
        <v>885</v>
      </c>
      <c r="F114" s="217" t="s">
        <v>886</v>
      </c>
      <c r="G114" s="218" t="s">
        <v>184</v>
      </c>
      <c r="H114" s="219">
        <v>3.5</v>
      </c>
      <c r="I114" s="220"/>
      <c r="J114" s="221">
        <f>ROUND(I114*H114,2)</f>
        <v>0</v>
      </c>
      <c r="K114" s="217" t="s">
        <v>685</v>
      </c>
      <c r="L114" s="46"/>
      <c r="M114" s="222" t="s">
        <v>19</v>
      </c>
      <c r="N114" s="223" t="s">
        <v>46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147</v>
      </c>
      <c r="AT114" s="226" t="s">
        <v>143</v>
      </c>
      <c r="AU114" s="226" t="s">
        <v>82</v>
      </c>
      <c r="AY114" s="19" t="s">
        <v>141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147</v>
      </c>
      <c r="BK114" s="227">
        <f>ROUND(I114*H114,2)</f>
        <v>0</v>
      </c>
      <c r="BL114" s="19" t="s">
        <v>147</v>
      </c>
      <c r="BM114" s="226" t="s">
        <v>887</v>
      </c>
    </row>
    <row r="115" s="2" customFormat="1">
      <c r="A115" s="40"/>
      <c r="B115" s="41"/>
      <c r="C115" s="42"/>
      <c r="D115" s="228" t="s">
        <v>149</v>
      </c>
      <c r="E115" s="42"/>
      <c r="F115" s="229" t="s">
        <v>886</v>
      </c>
      <c r="G115" s="42"/>
      <c r="H115" s="42"/>
      <c r="I115" s="230"/>
      <c r="J115" s="42"/>
      <c r="K115" s="42"/>
      <c r="L115" s="46"/>
      <c r="M115" s="231"/>
      <c r="N115" s="232"/>
      <c r="O115" s="87"/>
      <c r="P115" s="87"/>
      <c r="Q115" s="87"/>
      <c r="R115" s="87"/>
      <c r="S115" s="87"/>
      <c r="T115" s="88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149</v>
      </c>
      <c r="AU115" s="19" t="s">
        <v>82</v>
      </c>
    </row>
    <row r="116" s="2" customFormat="1">
      <c r="A116" s="40"/>
      <c r="B116" s="41"/>
      <c r="C116" s="42"/>
      <c r="D116" s="254" t="s">
        <v>159</v>
      </c>
      <c r="E116" s="42"/>
      <c r="F116" s="255" t="s">
        <v>888</v>
      </c>
      <c r="G116" s="42"/>
      <c r="H116" s="42"/>
      <c r="I116" s="230"/>
      <c r="J116" s="42"/>
      <c r="K116" s="42"/>
      <c r="L116" s="46"/>
      <c r="M116" s="231"/>
      <c r="N116" s="232"/>
      <c r="O116" s="87"/>
      <c r="P116" s="87"/>
      <c r="Q116" s="87"/>
      <c r="R116" s="87"/>
      <c r="S116" s="87"/>
      <c r="T116" s="88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159</v>
      </c>
      <c r="AU116" s="19" t="s">
        <v>82</v>
      </c>
    </row>
    <row r="117" s="14" customFormat="1">
      <c r="A117" s="14"/>
      <c r="B117" s="243"/>
      <c r="C117" s="244"/>
      <c r="D117" s="228" t="s">
        <v>151</v>
      </c>
      <c r="E117" s="245" t="s">
        <v>19</v>
      </c>
      <c r="F117" s="246" t="s">
        <v>889</v>
      </c>
      <c r="G117" s="244"/>
      <c r="H117" s="247">
        <v>3.5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151</v>
      </c>
      <c r="AU117" s="253" t="s">
        <v>82</v>
      </c>
      <c r="AV117" s="14" t="s">
        <v>82</v>
      </c>
      <c r="AW117" s="14" t="s">
        <v>35</v>
      </c>
      <c r="AX117" s="14" t="s">
        <v>80</v>
      </c>
      <c r="AY117" s="253" t="s">
        <v>141</v>
      </c>
    </row>
    <row r="118" s="2" customFormat="1" ht="44.25" customHeight="1">
      <c r="A118" s="40"/>
      <c r="B118" s="41"/>
      <c r="C118" s="215" t="s">
        <v>175</v>
      </c>
      <c r="D118" s="215" t="s">
        <v>143</v>
      </c>
      <c r="E118" s="216" t="s">
        <v>694</v>
      </c>
      <c r="F118" s="217" t="s">
        <v>695</v>
      </c>
      <c r="G118" s="218" t="s">
        <v>184</v>
      </c>
      <c r="H118" s="219">
        <v>12.699999999999999</v>
      </c>
      <c r="I118" s="220"/>
      <c r="J118" s="221">
        <f>ROUND(I118*H118,2)</f>
        <v>0</v>
      </c>
      <c r="K118" s="217" t="s">
        <v>685</v>
      </c>
      <c r="L118" s="46"/>
      <c r="M118" s="222" t="s">
        <v>19</v>
      </c>
      <c r="N118" s="223" t="s">
        <v>46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147</v>
      </c>
      <c r="AT118" s="226" t="s">
        <v>143</v>
      </c>
      <c r="AU118" s="226" t="s">
        <v>82</v>
      </c>
      <c r="AY118" s="19" t="s">
        <v>141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147</v>
      </c>
      <c r="BK118" s="227">
        <f>ROUND(I118*H118,2)</f>
        <v>0</v>
      </c>
      <c r="BL118" s="19" t="s">
        <v>147</v>
      </c>
      <c r="BM118" s="226" t="s">
        <v>890</v>
      </c>
    </row>
    <row r="119" s="2" customFormat="1">
      <c r="A119" s="40"/>
      <c r="B119" s="41"/>
      <c r="C119" s="42"/>
      <c r="D119" s="228" t="s">
        <v>149</v>
      </c>
      <c r="E119" s="42"/>
      <c r="F119" s="229" t="s">
        <v>695</v>
      </c>
      <c r="G119" s="42"/>
      <c r="H119" s="42"/>
      <c r="I119" s="230"/>
      <c r="J119" s="42"/>
      <c r="K119" s="42"/>
      <c r="L119" s="46"/>
      <c r="M119" s="231"/>
      <c r="N119" s="232"/>
      <c r="O119" s="87"/>
      <c r="P119" s="87"/>
      <c r="Q119" s="87"/>
      <c r="R119" s="87"/>
      <c r="S119" s="87"/>
      <c r="T119" s="88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149</v>
      </c>
      <c r="AU119" s="19" t="s">
        <v>82</v>
      </c>
    </row>
    <row r="120" s="2" customFormat="1">
      <c r="A120" s="40"/>
      <c r="B120" s="41"/>
      <c r="C120" s="42"/>
      <c r="D120" s="254" t="s">
        <v>159</v>
      </c>
      <c r="E120" s="42"/>
      <c r="F120" s="255" t="s">
        <v>697</v>
      </c>
      <c r="G120" s="42"/>
      <c r="H120" s="42"/>
      <c r="I120" s="230"/>
      <c r="J120" s="42"/>
      <c r="K120" s="42"/>
      <c r="L120" s="46"/>
      <c r="M120" s="231"/>
      <c r="N120" s="232"/>
      <c r="O120" s="87"/>
      <c r="P120" s="87"/>
      <c r="Q120" s="87"/>
      <c r="R120" s="87"/>
      <c r="S120" s="87"/>
      <c r="T120" s="88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159</v>
      </c>
      <c r="AU120" s="19" t="s">
        <v>82</v>
      </c>
    </row>
    <row r="121" s="14" customFormat="1">
      <c r="A121" s="14"/>
      <c r="B121" s="243"/>
      <c r="C121" s="244"/>
      <c r="D121" s="228" t="s">
        <v>151</v>
      </c>
      <c r="E121" s="245" t="s">
        <v>19</v>
      </c>
      <c r="F121" s="246" t="s">
        <v>891</v>
      </c>
      <c r="G121" s="244"/>
      <c r="H121" s="247">
        <v>0.80000000000000004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151</v>
      </c>
      <c r="AU121" s="253" t="s">
        <v>82</v>
      </c>
      <c r="AV121" s="14" t="s">
        <v>82</v>
      </c>
      <c r="AW121" s="14" t="s">
        <v>35</v>
      </c>
      <c r="AX121" s="14" t="s">
        <v>73</v>
      </c>
      <c r="AY121" s="253" t="s">
        <v>141</v>
      </c>
    </row>
    <row r="122" s="14" customFormat="1">
      <c r="A122" s="14"/>
      <c r="B122" s="243"/>
      <c r="C122" s="244"/>
      <c r="D122" s="228" t="s">
        <v>151</v>
      </c>
      <c r="E122" s="245" t="s">
        <v>19</v>
      </c>
      <c r="F122" s="246" t="s">
        <v>892</v>
      </c>
      <c r="G122" s="244"/>
      <c r="H122" s="247">
        <v>3.2000000000000002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151</v>
      </c>
      <c r="AU122" s="253" t="s">
        <v>82</v>
      </c>
      <c r="AV122" s="14" t="s">
        <v>82</v>
      </c>
      <c r="AW122" s="14" t="s">
        <v>35</v>
      </c>
      <c r="AX122" s="14" t="s">
        <v>73</v>
      </c>
      <c r="AY122" s="253" t="s">
        <v>141</v>
      </c>
    </row>
    <row r="123" s="14" customFormat="1">
      <c r="A123" s="14"/>
      <c r="B123" s="243"/>
      <c r="C123" s="244"/>
      <c r="D123" s="228" t="s">
        <v>151</v>
      </c>
      <c r="E123" s="245" t="s">
        <v>19</v>
      </c>
      <c r="F123" s="246" t="s">
        <v>893</v>
      </c>
      <c r="G123" s="244"/>
      <c r="H123" s="247">
        <v>1.5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3" t="s">
        <v>151</v>
      </c>
      <c r="AU123" s="253" t="s">
        <v>82</v>
      </c>
      <c r="AV123" s="14" t="s">
        <v>82</v>
      </c>
      <c r="AW123" s="14" t="s">
        <v>35</v>
      </c>
      <c r="AX123" s="14" t="s">
        <v>73</v>
      </c>
      <c r="AY123" s="253" t="s">
        <v>141</v>
      </c>
    </row>
    <row r="124" s="14" customFormat="1">
      <c r="A124" s="14"/>
      <c r="B124" s="243"/>
      <c r="C124" s="244"/>
      <c r="D124" s="228" t="s">
        <v>151</v>
      </c>
      <c r="E124" s="245" t="s">
        <v>19</v>
      </c>
      <c r="F124" s="246" t="s">
        <v>894</v>
      </c>
      <c r="G124" s="244"/>
      <c r="H124" s="247">
        <v>0.10000000000000001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151</v>
      </c>
      <c r="AU124" s="253" t="s">
        <v>82</v>
      </c>
      <c r="AV124" s="14" t="s">
        <v>82</v>
      </c>
      <c r="AW124" s="14" t="s">
        <v>35</v>
      </c>
      <c r="AX124" s="14" t="s">
        <v>73</v>
      </c>
      <c r="AY124" s="253" t="s">
        <v>141</v>
      </c>
    </row>
    <row r="125" s="14" customFormat="1">
      <c r="A125" s="14"/>
      <c r="B125" s="243"/>
      <c r="C125" s="244"/>
      <c r="D125" s="228" t="s">
        <v>151</v>
      </c>
      <c r="E125" s="245" t="s">
        <v>19</v>
      </c>
      <c r="F125" s="246" t="s">
        <v>895</v>
      </c>
      <c r="G125" s="244"/>
      <c r="H125" s="247">
        <v>0.40000000000000002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151</v>
      </c>
      <c r="AU125" s="253" t="s">
        <v>82</v>
      </c>
      <c r="AV125" s="14" t="s">
        <v>82</v>
      </c>
      <c r="AW125" s="14" t="s">
        <v>35</v>
      </c>
      <c r="AX125" s="14" t="s">
        <v>73</v>
      </c>
      <c r="AY125" s="253" t="s">
        <v>141</v>
      </c>
    </row>
    <row r="126" s="14" customFormat="1">
      <c r="A126" s="14"/>
      <c r="B126" s="243"/>
      <c r="C126" s="244"/>
      <c r="D126" s="228" t="s">
        <v>151</v>
      </c>
      <c r="E126" s="245" t="s">
        <v>19</v>
      </c>
      <c r="F126" s="246" t="s">
        <v>896</v>
      </c>
      <c r="G126" s="244"/>
      <c r="H126" s="247">
        <v>6.7000000000000002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151</v>
      </c>
      <c r="AU126" s="253" t="s">
        <v>82</v>
      </c>
      <c r="AV126" s="14" t="s">
        <v>82</v>
      </c>
      <c r="AW126" s="14" t="s">
        <v>35</v>
      </c>
      <c r="AX126" s="14" t="s">
        <v>73</v>
      </c>
      <c r="AY126" s="253" t="s">
        <v>141</v>
      </c>
    </row>
    <row r="127" s="15" customFormat="1">
      <c r="A127" s="15"/>
      <c r="B127" s="266"/>
      <c r="C127" s="267"/>
      <c r="D127" s="228" t="s">
        <v>151</v>
      </c>
      <c r="E127" s="268" t="s">
        <v>19</v>
      </c>
      <c r="F127" s="269" t="s">
        <v>190</v>
      </c>
      <c r="G127" s="267"/>
      <c r="H127" s="270">
        <v>12.699999999999999</v>
      </c>
      <c r="I127" s="271"/>
      <c r="J127" s="267"/>
      <c r="K127" s="267"/>
      <c r="L127" s="272"/>
      <c r="M127" s="273"/>
      <c r="N127" s="274"/>
      <c r="O127" s="274"/>
      <c r="P127" s="274"/>
      <c r="Q127" s="274"/>
      <c r="R127" s="274"/>
      <c r="S127" s="274"/>
      <c r="T127" s="27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6" t="s">
        <v>151</v>
      </c>
      <c r="AU127" s="276" t="s">
        <v>82</v>
      </c>
      <c r="AV127" s="15" t="s">
        <v>147</v>
      </c>
      <c r="AW127" s="15" t="s">
        <v>35</v>
      </c>
      <c r="AX127" s="15" t="s">
        <v>80</v>
      </c>
      <c r="AY127" s="276" t="s">
        <v>141</v>
      </c>
    </row>
    <row r="128" s="2" customFormat="1" ht="49.05" customHeight="1">
      <c r="A128" s="40"/>
      <c r="B128" s="41"/>
      <c r="C128" s="215" t="s">
        <v>181</v>
      </c>
      <c r="D128" s="215" t="s">
        <v>143</v>
      </c>
      <c r="E128" s="216" t="s">
        <v>701</v>
      </c>
      <c r="F128" s="217" t="s">
        <v>702</v>
      </c>
      <c r="G128" s="218" t="s">
        <v>146</v>
      </c>
      <c r="H128" s="219">
        <v>19.399999999999999</v>
      </c>
      <c r="I128" s="220"/>
      <c r="J128" s="221">
        <f>ROUND(I128*H128,2)</f>
        <v>0</v>
      </c>
      <c r="K128" s="217" t="s">
        <v>685</v>
      </c>
      <c r="L128" s="46"/>
      <c r="M128" s="222" t="s">
        <v>19</v>
      </c>
      <c r="N128" s="223" t="s">
        <v>46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147</v>
      </c>
      <c r="AT128" s="226" t="s">
        <v>143</v>
      </c>
      <c r="AU128" s="226" t="s">
        <v>82</v>
      </c>
      <c r="AY128" s="19" t="s">
        <v>141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147</v>
      </c>
      <c r="BK128" s="227">
        <f>ROUND(I128*H128,2)</f>
        <v>0</v>
      </c>
      <c r="BL128" s="19" t="s">
        <v>147</v>
      </c>
      <c r="BM128" s="226" t="s">
        <v>897</v>
      </c>
    </row>
    <row r="129" s="2" customFormat="1">
      <c r="A129" s="40"/>
      <c r="B129" s="41"/>
      <c r="C129" s="42"/>
      <c r="D129" s="228" t="s">
        <v>149</v>
      </c>
      <c r="E129" s="42"/>
      <c r="F129" s="229" t="s">
        <v>702</v>
      </c>
      <c r="G129" s="42"/>
      <c r="H129" s="42"/>
      <c r="I129" s="230"/>
      <c r="J129" s="42"/>
      <c r="K129" s="42"/>
      <c r="L129" s="46"/>
      <c r="M129" s="231"/>
      <c r="N129" s="232"/>
      <c r="O129" s="87"/>
      <c r="P129" s="87"/>
      <c r="Q129" s="87"/>
      <c r="R129" s="87"/>
      <c r="S129" s="87"/>
      <c r="T129" s="88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149</v>
      </c>
      <c r="AU129" s="19" t="s">
        <v>82</v>
      </c>
    </row>
    <row r="130" s="2" customFormat="1">
      <c r="A130" s="40"/>
      <c r="B130" s="41"/>
      <c r="C130" s="42"/>
      <c r="D130" s="254" t="s">
        <v>159</v>
      </c>
      <c r="E130" s="42"/>
      <c r="F130" s="255" t="s">
        <v>704</v>
      </c>
      <c r="G130" s="42"/>
      <c r="H130" s="42"/>
      <c r="I130" s="230"/>
      <c r="J130" s="42"/>
      <c r="K130" s="42"/>
      <c r="L130" s="46"/>
      <c r="M130" s="231"/>
      <c r="N130" s="232"/>
      <c r="O130" s="87"/>
      <c r="P130" s="87"/>
      <c r="Q130" s="87"/>
      <c r="R130" s="87"/>
      <c r="S130" s="87"/>
      <c r="T130" s="88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159</v>
      </c>
      <c r="AU130" s="19" t="s">
        <v>82</v>
      </c>
    </row>
    <row r="131" s="14" customFormat="1">
      <c r="A131" s="14"/>
      <c r="B131" s="243"/>
      <c r="C131" s="244"/>
      <c r="D131" s="228" t="s">
        <v>151</v>
      </c>
      <c r="E131" s="245" t="s">
        <v>19</v>
      </c>
      <c r="F131" s="246" t="s">
        <v>898</v>
      </c>
      <c r="G131" s="244"/>
      <c r="H131" s="247">
        <v>1.6000000000000001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151</v>
      </c>
      <c r="AU131" s="253" t="s">
        <v>82</v>
      </c>
      <c r="AV131" s="14" t="s">
        <v>82</v>
      </c>
      <c r="AW131" s="14" t="s">
        <v>35</v>
      </c>
      <c r="AX131" s="14" t="s">
        <v>73</v>
      </c>
      <c r="AY131" s="253" t="s">
        <v>141</v>
      </c>
    </row>
    <row r="132" s="14" customFormat="1">
      <c r="A132" s="14"/>
      <c r="B132" s="243"/>
      <c r="C132" s="244"/>
      <c r="D132" s="228" t="s">
        <v>151</v>
      </c>
      <c r="E132" s="245" t="s">
        <v>19</v>
      </c>
      <c r="F132" s="246" t="s">
        <v>899</v>
      </c>
      <c r="G132" s="244"/>
      <c r="H132" s="247">
        <v>5.9000000000000004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151</v>
      </c>
      <c r="AU132" s="253" t="s">
        <v>82</v>
      </c>
      <c r="AV132" s="14" t="s">
        <v>82</v>
      </c>
      <c r="AW132" s="14" t="s">
        <v>35</v>
      </c>
      <c r="AX132" s="14" t="s">
        <v>73</v>
      </c>
      <c r="AY132" s="253" t="s">
        <v>141</v>
      </c>
    </row>
    <row r="133" s="14" customFormat="1">
      <c r="A133" s="14"/>
      <c r="B133" s="243"/>
      <c r="C133" s="244"/>
      <c r="D133" s="228" t="s">
        <v>151</v>
      </c>
      <c r="E133" s="245" t="s">
        <v>19</v>
      </c>
      <c r="F133" s="246" t="s">
        <v>900</v>
      </c>
      <c r="G133" s="244"/>
      <c r="H133" s="247">
        <v>7.4000000000000004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151</v>
      </c>
      <c r="AU133" s="253" t="s">
        <v>82</v>
      </c>
      <c r="AV133" s="14" t="s">
        <v>82</v>
      </c>
      <c r="AW133" s="14" t="s">
        <v>35</v>
      </c>
      <c r="AX133" s="14" t="s">
        <v>73</v>
      </c>
      <c r="AY133" s="253" t="s">
        <v>141</v>
      </c>
    </row>
    <row r="134" s="14" customFormat="1">
      <c r="A134" s="14"/>
      <c r="B134" s="243"/>
      <c r="C134" s="244"/>
      <c r="D134" s="228" t="s">
        <v>151</v>
      </c>
      <c r="E134" s="245" t="s">
        <v>19</v>
      </c>
      <c r="F134" s="246" t="s">
        <v>901</v>
      </c>
      <c r="G134" s="244"/>
      <c r="H134" s="247">
        <v>0.59999999999999998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151</v>
      </c>
      <c r="AU134" s="253" t="s">
        <v>82</v>
      </c>
      <c r="AV134" s="14" t="s">
        <v>82</v>
      </c>
      <c r="AW134" s="14" t="s">
        <v>35</v>
      </c>
      <c r="AX134" s="14" t="s">
        <v>73</v>
      </c>
      <c r="AY134" s="253" t="s">
        <v>141</v>
      </c>
    </row>
    <row r="135" s="14" customFormat="1">
      <c r="A135" s="14"/>
      <c r="B135" s="243"/>
      <c r="C135" s="244"/>
      <c r="D135" s="228" t="s">
        <v>151</v>
      </c>
      <c r="E135" s="245" t="s">
        <v>19</v>
      </c>
      <c r="F135" s="246" t="s">
        <v>902</v>
      </c>
      <c r="G135" s="244"/>
      <c r="H135" s="247">
        <v>3.8999999999999999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151</v>
      </c>
      <c r="AU135" s="253" t="s">
        <v>82</v>
      </c>
      <c r="AV135" s="14" t="s">
        <v>82</v>
      </c>
      <c r="AW135" s="14" t="s">
        <v>35</v>
      </c>
      <c r="AX135" s="14" t="s">
        <v>73</v>
      </c>
      <c r="AY135" s="253" t="s">
        <v>141</v>
      </c>
    </row>
    <row r="136" s="15" customFormat="1">
      <c r="A136" s="15"/>
      <c r="B136" s="266"/>
      <c r="C136" s="267"/>
      <c r="D136" s="228" t="s">
        <v>151</v>
      </c>
      <c r="E136" s="268" t="s">
        <v>19</v>
      </c>
      <c r="F136" s="269" t="s">
        <v>190</v>
      </c>
      <c r="G136" s="267"/>
      <c r="H136" s="270">
        <v>19.399999999999999</v>
      </c>
      <c r="I136" s="271"/>
      <c r="J136" s="267"/>
      <c r="K136" s="267"/>
      <c r="L136" s="272"/>
      <c r="M136" s="273"/>
      <c r="N136" s="274"/>
      <c r="O136" s="274"/>
      <c r="P136" s="274"/>
      <c r="Q136" s="274"/>
      <c r="R136" s="274"/>
      <c r="S136" s="274"/>
      <c r="T136" s="27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6" t="s">
        <v>151</v>
      </c>
      <c r="AU136" s="276" t="s">
        <v>82</v>
      </c>
      <c r="AV136" s="15" t="s">
        <v>147</v>
      </c>
      <c r="AW136" s="15" t="s">
        <v>35</v>
      </c>
      <c r="AX136" s="15" t="s">
        <v>80</v>
      </c>
      <c r="AY136" s="276" t="s">
        <v>141</v>
      </c>
    </row>
    <row r="137" s="2" customFormat="1" ht="37.8" customHeight="1">
      <c r="A137" s="40"/>
      <c r="B137" s="41"/>
      <c r="C137" s="215" t="s">
        <v>191</v>
      </c>
      <c r="D137" s="215" t="s">
        <v>143</v>
      </c>
      <c r="E137" s="216" t="s">
        <v>708</v>
      </c>
      <c r="F137" s="217" t="s">
        <v>709</v>
      </c>
      <c r="G137" s="218" t="s">
        <v>146</v>
      </c>
      <c r="H137" s="219">
        <v>19.399999999999999</v>
      </c>
      <c r="I137" s="220"/>
      <c r="J137" s="221">
        <f>ROUND(I137*H137,2)</f>
        <v>0</v>
      </c>
      <c r="K137" s="217" t="s">
        <v>685</v>
      </c>
      <c r="L137" s="46"/>
      <c r="M137" s="222" t="s">
        <v>19</v>
      </c>
      <c r="N137" s="223" t="s">
        <v>46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147</v>
      </c>
      <c r="AT137" s="226" t="s">
        <v>143</v>
      </c>
      <c r="AU137" s="226" t="s">
        <v>82</v>
      </c>
      <c r="AY137" s="19" t="s">
        <v>141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147</v>
      </c>
      <c r="BK137" s="227">
        <f>ROUND(I137*H137,2)</f>
        <v>0</v>
      </c>
      <c r="BL137" s="19" t="s">
        <v>147</v>
      </c>
      <c r="BM137" s="226" t="s">
        <v>903</v>
      </c>
    </row>
    <row r="138" s="2" customFormat="1">
      <c r="A138" s="40"/>
      <c r="B138" s="41"/>
      <c r="C138" s="42"/>
      <c r="D138" s="228" t="s">
        <v>149</v>
      </c>
      <c r="E138" s="42"/>
      <c r="F138" s="229" t="s">
        <v>709</v>
      </c>
      <c r="G138" s="42"/>
      <c r="H138" s="42"/>
      <c r="I138" s="230"/>
      <c r="J138" s="42"/>
      <c r="K138" s="42"/>
      <c r="L138" s="46"/>
      <c r="M138" s="231"/>
      <c r="N138" s="232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149</v>
      </c>
      <c r="AU138" s="19" t="s">
        <v>82</v>
      </c>
    </row>
    <row r="139" s="2" customFormat="1">
      <c r="A139" s="40"/>
      <c r="B139" s="41"/>
      <c r="C139" s="42"/>
      <c r="D139" s="254" t="s">
        <v>159</v>
      </c>
      <c r="E139" s="42"/>
      <c r="F139" s="255" t="s">
        <v>711</v>
      </c>
      <c r="G139" s="42"/>
      <c r="H139" s="42"/>
      <c r="I139" s="230"/>
      <c r="J139" s="42"/>
      <c r="K139" s="42"/>
      <c r="L139" s="46"/>
      <c r="M139" s="231"/>
      <c r="N139" s="232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159</v>
      </c>
      <c r="AU139" s="19" t="s">
        <v>82</v>
      </c>
    </row>
    <row r="140" s="14" customFormat="1">
      <c r="A140" s="14"/>
      <c r="B140" s="243"/>
      <c r="C140" s="244"/>
      <c r="D140" s="228" t="s">
        <v>151</v>
      </c>
      <c r="E140" s="245" t="s">
        <v>19</v>
      </c>
      <c r="F140" s="246" t="s">
        <v>904</v>
      </c>
      <c r="G140" s="244"/>
      <c r="H140" s="247">
        <v>1.6000000000000001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151</v>
      </c>
      <c r="AU140" s="253" t="s">
        <v>82</v>
      </c>
      <c r="AV140" s="14" t="s">
        <v>82</v>
      </c>
      <c r="AW140" s="14" t="s">
        <v>35</v>
      </c>
      <c r="AX140" s="14" t="s">
        <v>73</v>
      </c>
      <c r="AY140" s="253" t="s">
        <v>141</v>
      </c>
    </row>
    <row r="141" s="14" customFormat="1">
      <c r="A141" s="14"/>
      <c r="B141" s="243"/>
      <c r="C141" s="244"/>
      <c r="D141" s="228" t="s">
        <v>151</v>
      </c>
      <c r="E141" s="245" t="s">
        <v>19</v>
      </c>
      <c r="F141" s="246" t="s">
        <v>905</v>
      </c>
      <c r="G141" s="244"/>
      <c r="H141" s="247">
        <v>5.9000000000000004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151</v>
      </c>
      <c r="AU141" s="253" t="s">
        <v>82</v>
      </c>
      <c r="AV141" s="14" t="s">
        <v>82</v>
      </c>
      <c r="AW141" s="14" t="s">
        <v>35</v>
      </c>
      <c r="AX141" s="14" t="s">
        <v>73</v>
      </c>
      <c r="AY141" s="253" t="s">
        <v>141</v>
      </c>
    </row>
    <row r="142" s="14" customFormat="1">
      <c r="A142" s="14"/>
      <c r="B142" s="243"/>
      <c r="C142" s="244"/>
      <c r="D142" s="228" t="s">
        <v>151</v>
      </c>
      <c r="E142" s="245" t="s">
        <v>19</v>
      </c>
      <c r="F142" s="246" t="s">
        <v>906</v>
      </c>
      <c r="G142" s="244"/>
      <c r="H142" s="247">
        <v>7.4000000000000004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151</v>
      </c>
      <c r="AU142" s="253" t="s">
        <v>82</v>
      </c>
      <c r="AV142" s="14" t="s">
        <v>82</v>
      </c>
      <c r="AW142" s="14" t="s">
        <v>35</v>
      </c>
      <c r="AX142" s="14" t="s">
        <v>73</v>
      </c>
      <c r="AY142" s="253" t="s">
        <v>141</v>
      </c>
    </row>
    <row r="143" s="14" customFormat="1">
      <c r="A143" s="14"/>
      <c r="B143" s="243"/>
      <c r="C143" s="244"/>
      <c r="D143" s="228" t="s">
        <v>151</v>
      </c>
      <c r="E143" s="245" t="s">
        <v>19</v>
      </c>
      <c r="F143" s="246" t="s">
        <v>907</v>
      </c>
      <c r="G143" s="244"/>
      <c r="H143" s="247">
        <v>0.59999999999999998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151</v>
      </c>
      <c r="AU143" s="253" t="s">
        <v>82</v>
      </c>
      <c r="AV143" s="14" t="s">
        <v>82</v>
      </c>
      <c r="AW143" s="14" t="s">
        <v>35</v>
      </c>
      <c r="AX143" s="14" t="s">
        <v>73</v>
      </c>
      <c r="AY143" s="253" t="s">
        <v>141</v>
      </c>
    </row>
    <row r="144" s="14" customFormat="1">
      <c r="A144" s="14"/>
      <c r="B144" s="243"/>
      <c r="C144" s="244"/>
      <c r="D144" s="228" t="s">
        <v>151</v>
      </c>
      <c r="E144" s="245" t="s">
        <v>19</v>
      </c>
      <c r="F144" s="246" t="s">
        <v>908</v>
      </c>
      <c r="G144" s="244"/>
      <c r="H144" s="247">
        <v>3.8999999999999999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151</v>
      </c>
      <c r="AU144" s="253" t="s">
        <v>82</v>
      </c>
      <c r="AV144" s="14" t="s">
        <v>82</v>
      </c>
      <c r="AW144" s="14" t="s">
        <v>35</v>
      </c>
      <c r="AX144" s="14" t="s">
        <v>73</v>
      </c>
      <c r="AY144" s="253" t="s">
        <v>141</v>
      </c>
    </row>
    <row r="145" s="15" customFormat="1">
      <c r="A145" s="15"/>
      <c r="B145" s="266"/>
      <c r="C145" s="267"/>
      <c r="D145" s="228" t="s">
        <v>151</v>
      </c>
      <c r="E145" s="268" t="s">
        <v>19</v>
      </c>
      <c r="F145" s="269" t="s">
        <v>190</v>
      </c>
      <c r="G145" s="267"/>
      <c r="H145" s="270">
        <v>19.399999999999999</v>
      </c>
      <c r="I145" s="271"/>
      <c r="J145" s="267"/>
      <c r="K145" s="267"/>
      <c r="L145" s="272"/>
      <c r="M145" s="273"/>
      <c r="N145" s="274"/>
      <c r="O145" s="274"/>
      <c r="P145" s="274"/>
      <c r="Q145" s="274"/>
      <c r="R145" s="274"/>
      <c r="S145" s="274"/>
      <c r="T145" s="27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6" t="s">
        <v>151</v>
      </c>
      <c r="AU145" s="276" t="s">
        <v>82</v>
      </c>
      <c r="AV145" s="15" t="s">
        <v>147</v>
      </c>
      <c r="AW145" s="15" t="s">
        <v>35</v>
      </c>
      <c r="AX145" s="15" t="s">
        <v>80</v>
      </c>
      <c r="AY145" s="276" t="s">
        <v>141</v>
      </c>
    </row>
    <row r="146" s="2" customFormat="1" ht="16.5" customHeight="1">
      <c r="A146" s="40"/>
      <c r="B146" s="41"/>
      <c r="C146" s="256" t="s">
        <v>172</v>
      </c>
      <c r="D146" s="256" t="s">
        <v>168</v>
      </c>
      <c r="E146" s="257" t="s">
        <v>169</v>
      </c>
      <c r="F146" s="258" t="s">
        <v>170</v>
      </c>
      <c r="G146" s="259" t="s">
        <v>171</v>
      </c>
      <c r="H146" s="260">
        <v>0.58199999999999996</v>
      </c>
      <c r="I146" s="261"/>
      <c r="J146" s="262">
        <f>ROUND(I146*H146,2)</f>
        <v>0</v>
      </c>
      <c r="K146" s="258" t="s">
        <v>685</v>
      </c>
      <c r="L146" s="263"/>
      <c r="M146" s="264" t="s">
        <v>19</v>
      </c>
      <c r="N146" s="265" t="s">
        <v>46</v>
      </c>
      <c r="O146" s="87"/>
      <c r="P146" s="224">
        <f>O146*H146</f>
        <v>0</v>
      </c>
      <c r="Q146" s="224">
        <v>0.001</v>
      </c>
      <c r="R146" s="224">
        <f>Q146*H146</f>
        <v>0.00058199999999999994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172</v>
      </c>
      <c r="AT146" s="226" t="s">
        <v>168</v>
      </c>
      <c r="AU146" s="226" t="s">
        <v>82</v>
      </c>
      <c r="AY146" s="19" t="s">
        <v>141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147</v>
      </c>
      <c r="BK146" s="227">
        <f>ROUND(I146*H146,2)</f>
        <v>0</v>
      </c>
      <c r="BL146" s="19" t="s">
        <v>147</v>
      </c>
      <c r="BM146" s="226" t="s">
        <v>909</v>
      </c>
    </row>
    <row r="147" s="2" customFormat="1">
      <c r="A147" s="40"/>
      <c r="B147" s="41"/>
      <c r="C147" s="42"/>
      <c r="D147" s="228" t="s">
        <v>149</v>
      </c>
      <c r="E147" s="42"/>
      <c r="F147" s="229" t="s">
        <v>170</v>
      </c>
      <c r="G147" s="42"/>
      <c r="H147" s="42"/>
      <c r="I147" s="230"/>
      <c r="J147" s="42"/>
      <c r="K147" s="42"/>
      <c r="L147" s="46"/>
      <c r="M147" s="231"/>
      <c r="N147" s="232"/>
      <c r="O147" s="87"/>
      <c r="P147" s="87"/>
      <c r="Q147" s="87"/>
      <c r="R147" s="87"/>
      <c r="S147" s="87"/>
      <c r="T147" s="88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149</v>
      </c>
      <c r="AU147" s="19" t="s">
        <v>82</v>
      </c>
    </row>
    <row r="148" s="14" customFormat="1">
      <c r="A148" s="14"/>
      <c r="B148" s="243"/>
      <c r="C148" s="244"/>
      <c r="D148" s="228" t="s">
        <v>151</v>
      </c>
      <c r="E148" s="245" t="s">
        <v>19</v>
      </c>
      <c r="F148" s="246" t="s">
        <v>910</v>
      </c>
      <c r="G148" s="244"/>
      <c r="H148" s="247">
        <v>19.399999999999999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151</v>
      </c>
      <c r="AU148" s="253" t="s">
        <v>82</v>
      </c>
      <c r="AV148" s="14" t="s">
        <v>82</v>
      </c>
      <c r="AW148" s="14" t="s">
        <v>35</v>
      </c>
      <c r="AX148" s="14" t="s">
        <v>73</v>
      </c>
      <c r="AY148" s="253" t="s">
        <v>141</v>
      </c>
    </row>
    <row r="149" s="14" customFormat="1">
      <c r="A149" s="14"/>
      <c r="B149" s="243"/>
      <c r="C149" s="244"/>
      <c r="D149" s="228" t="s">
        <v>151</v>
      </c>
      <c r="E149" s="245" t="s">
        <v>19</v>
      </c>
      <c r="F149" s="246" t="s">
        <v>911</v>
      </c>
      <c r="G149" s="244"/>
      <c r="H149" s="247">
        <v>0.58199999999999996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151</v>
      </c>
      <c r="AU149" s="253" t="s">
        <v>82</v>
      </c>
      <c r="AV149" s="14" t="s">
        <v>82</v>
      </c>
      <c r="AW149" s="14" t="s">
        <v>35</v>
      </c>
      <c r="AX149" s="14" t="s">
        <v>80</v>
      </c>
      <c r="AY149" s="253" t="s">
        <v>141</v>
      </c>
    </row>
    <row r="150" s="2" customFormat="1" ht="49.05" customHeight="1">
      <c r="A150" s="40"/>
      <c r="B150" s="41"/>
      <c r="C150" s="215" t="s">
        <v>203</v>
      </c>
      <c r="D150" s="215" t="s">
        <v>143</v>
      </c>
      <c r="E150" s="216" t="s">
        <v>718</v>
      </c>
      <c r="F150" s="217" t="s">
        <v>719</v>
      </c>
      <c r="G150" s="218" t="s">
        <v>184</v>
      </c>
      <c r="H150" s="219">
        <v>12.800000000000001</v>
      </c>
      <c r="I150" s="220"/>
      <c r="J150" s="221">
        <f>ROUND(I150*H150,2)</f>
        <v>0</v>
      </c>
      <c r="K150" s="217" t="s">
        <v>685</v>
      </c>
      <c r="L150" s="46"/>
      <c r="M150" s="222" t="s">
        <v>19</v>
      </c>
      <c r="N150" s="223" t="s">
        <v>46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147</v>
      </c>
      <c r="AT150" s="226" t="s">
        <v>143</v>
      </c>
      <c r="AU150" s="226" t="s">
        <v>82</v>
      </c>
      <c r="AY150" s="19" t="s">
        <v>141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147</v>
      </c>
      <c r="BK150" s="227">
        <f>ROUND(I150*H150,2)</f>
        <v>0</v>
      </c>
      <c r="BL150" s="19" t="s">
        <v>147</v>
      </c>
      <c r="BM150" s="226" t="s">
        <v>912</v>
      </c>
    </row>
    <row r="151" s="2" customFormat="1">
      <c r="A151" s="40"/>
      <c r="B151" s="41"/>
      <c r="C151" s="42"/>
      <c r="D151" s="228" t="s">
        <v>149</v>
      </c>
      <c r="E151" s="42"/>
      <c r="F151" s="229" t="s">
        <v>719</v>
      </c>
      <c r="G151" s="42"/>
      <c r="H151" s="42"/>
      <c r="I151" s="230"/>
      <c r="J151" s="42"/>
      <c r="K151" s="42"/>
      <c r="L151" s="46"/>
      <c r="M151" s="231"/>
      <c r="N151" s="232"/>
      <c r="O151" s="87"/>
      <c r="P151" s="87"/>
      <c r="Q151" s="87"/>
      <c r="R151" s="87"/>
      <c r="S151" s="87"/>
      <c r="T151" s="88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149</v>
      </c>
      <c r="AU151" s="19" t="s">
        <v>82</v>
      </c>
    </row>
    <row r="152" s="2" customFormat="1">
      <c r="A152" s="40"/>
      <c r="B152" s="41"/>
      <c r="C152" s="42"/>
      <c r="D152" s="254" t="s">
        <v>159</v>
      </c>
      <c r="E152" s="42"/>
      <c r="F152" s="255" t="s">
        <v>721</v>
      </c>
      <c r="G152" s="42"/>
      <c r="H152" s="42"/>
      <c r="I152" s="230"/>
      <c r="J152" s="42"/>
      <c r="K152" s="42"/>
      <c r="L152" s="46"/>
      <c r="M152" s="231"/>
      <c r="N152" s="232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159</v>
      </c>
      <c r="AU152" s="19" t="s">
        <v>82</v>
      </c>
    </row>
    <row r="153" s="14" customFormat="1">
      <c r="A153" s="14"/>
      <c r="B153" s="243"/>
      <c r="C153" s="244"/>
      <c r="D153" s="228" t="s">
        <v>151</v>
      </c>
      <c r="E153" s="245" t="s">
        <v>19</v>
      </c>
      <c r="F153" s="246" t="s">
        <v>913</v>
      </c>
      <c r="G153" s="244"/>
      <c r="H153" s="247">
        <v>12.800000000000001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151</v>
      </c>
      <c r="AU153" s="253" t="s">
        <v>82</v>
      </c>
      <c r="AV153" s="14" t="s">
        <v>82</v>
      </c>
      <c r="AW153" s="14" t="s">
        <v>35</v>
      </c>
      <c r="AX153" s="14" t="s">
        <v>80</v>
      </c>
      <c r="AY153" s="253" t="s">
        <v>141</v>
      </c>
    </row>
    <row r="154" s="13" customFormat="1">
      <c r="A154" s="13"/>
      <c r="B154" s="233"/>
      <c r="C154" s="234"/>
      <c r="D154" s="228" t="s">
        <v>151</v>
      </c>
      <c r="E154" s="235" t="s">
        <v>19</v>
      </c>
      <c r="F154" s="236" t="s">
        <v>723</v>
      </c>
      <c r="G154" s="234"/>
      <c r="H154" s="235" t="s">
        <v>19</v>
      </c>
      <c r="I154" s="237"/>
      <c r="J154" s="234"/>
      <c r="K154" s="234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151</v>
      </c>
      <c r="AU154" s="242" t="s">
        <v>82</v>
      </c>
      <c r="AV154" s="13" t="s">
        <v>80</v>
      </c>
      <c r="AW154" s="13" t="s">
        <v>35</v>
      </c>
      <c r="AX154" s="13" t="s">
        <v>73</v>
      </c>
      <c r="AY154" s="242" t="s">
        <v>141</v>
      </c>
    </row>
    <row r="155" s="12" customFormat="1" ht="22.8" customHeight="1">
      <c r="A155" s="12"/>
      <c r="B155" s="199"/>
      <c r="C155" s="200"/>
      <c r="D155" s="201" t="s">
        <v>72</v>
      </c>
      <c r="E155" s="213" t="s">
        <v>162</v>
      </c>
      <c r="F155" s="213" t="s">
        <v>274</v>
      </c>
      <c r="G155" s="200"/>
      <c r="H155" s="200"/>
      <c r="I155" s="203"/>
      <c r="J155" s="214">
        <f>BK155</f>
        <v>0</v>
      </c>
      <c r="K155" s="200"/>
      <c r="L155" s="205"/>
      <c r="M155" s="206"/>
      <c r="N155" s="207"/>
      <c r="O155" s="207"/>
      <c r="P155" s="208">
        <f>SUM(P156:P184)</f>
        <v>0</v>
      </c>
      <c r="Q155" s="207"/>
      <c r="R155" s="208">
        <f>SUM(R156:R184)</f>
        <v>20.584523950000001</v>
      </c>
      <c r="S155" s="207"/>
      <c r="T155" s="209">
        <f>SUM(T156:T184)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0" t="s">
        <v>80</v>
      </c>
      <c r="AT155" s="211" t="s">
        <v>72</v>
      </c>
      <c r="AU155" s="211" t="s">
        <v>80</v>
      </c>
      <c r="AY155" s="210" t="s">
        <v>141</v>
      </c>
      <c r="BK155" s="212">
        <f>SUM(BK156:BK184)</f>
        <v>0</v>
      </c>
    </row>
    <row r="156" s="2" customFormat="1" ht="66.75" customHeight="1">
      <c r="A156" s="40"/>
      <c r="B156" s="41"/>
      <c r="C156" s="215" t="s">
        <v>209</v>
      </c>
      <c r="D156" s="215" t="s">
        <v>143</v>
      </c>
      <c r="E156" s="216" t="s">
        <v>724</v>
      </c>
      <c r="F156" s="217" t="s">
        <v>725</v>
      </c>
      <c r="G156" s="218" t="s">
        <v>184</v>
      </c>
      <c r="H156" s="219">
        <v>6.9000000000000004</v>
      </c>
      <c r="I156" s="220"/>
      <c r="J156" s="221">
        <f>ROUND(I156*H156,2)</f>
        <v>0</v>
      </c>
      <c r="K156" s="217" t="s">
        <v>685</v>
      </c>
      <c r="L156" s="46"/>
      <c r="M156" s="222" t="s">
        <v>19</v>
      </c>
      <c r="N156" s="223" t="s">
        <v>46</v>
      </c>
      <c r="O156" s="87"/>
      <c r="P156" s="224">
        <f>O156*H156</f>
        <v>0</v>
      </c>
      <c r="Q156" s="224">
        <v>2.8332299999999999</v>
      </c>
      <c r="R156" s="224">
        <f>Q156*H156</f>
        <v>19.549287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147</v>
      </c>
      <c r="AT156" s="226" t="s">
        <v>143</v>
      </c>
      <c r="AU156" s="226" t="s">
        <v>82</v>
      </c>
      <c r="AY156" s="19" t="s">
        <v>141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147</v>
      </c>
      <c r="BK156" s="227">
        <f>ROUND(I156*H156,2)</f>
        <v>0</v>
      </c>
      <c r="BL156" s="19" t="s">
        <v>147</v>
      </c>
      <c r="BM156" s="226" t="s">
        <v>914</v>
      </c>
    </row>
    <row r="157" s="2" customFormat="1">
      <c r="A157" s="40"/>
      <c r="B157" s="41"/>
      <c r="C157" s="42"/>
      <c r="D157" s="228" t="s">
        <v>149</v>
      </c>
      <c r="E157" s="42"/>
      <c r="F157" s="229" t="s">
        <v>727</v>
      </c>
      <c r="G157" s="42"/>
      <c r="H157" s="42"/>
      <c r="I157" s="230"/>
      <c r="J157" s="42"/>
      <c r="K157" s="42"/>
      <c r="L157" s="46"/>
      <c r="M157" s="231"/>
      <c r="N157" s="232"/>
      <c r="O157" s="87"/>
      <c r="P157" s="87"/>
      <c r="Q157" s="87"/>
      <c r="R157" s="87"/>
      <c r="S157" s="87"/>
      <c r="T157" s="88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149</v>
      </c>
      <c r="AU157" s="19" t="s">
        <v>82</v>
      </c>
    </row>
    <row r="158" s="2" customFormat="1">
      <c r="A158" s="40"/>
      <c r="B158" s="41"/>
      <c r="C158" s="42"/>
      <c r="D158" s="254" t="s">
        <v>159</v>
      </c>
      <c r="E158" s="42"/>
      <c r="F158" s="255" t="s">
        <v>728</v>
      </c>
      <c r="G158" s="42"/>
      <c r="H158" s="42"/>
      <c r="I158" s="230"/>
      <c r="J158" s="42"/>
      <c r="K158" s="42"/>
      <c r="L158" s="46"/>
      <c r="M158" s="231"/>
      <c r="N158" s="232"/>
      <c r="O158" s="87"/>
      <c r="P158" s="87"/>
      <c r="Q158" s="87"/>
      <c r="R158" s="87"/>
      <c r="S158" s="87"/>
      <c r="T158" s="88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159</v>
      </c>
      <c r="AU158" s="19" t="s">
        <v>82</v>
      </c>
    </row>
    <row r="159" s="13" customFormat="1">
      <c r="A159" s="13"/>
      <c r="B159" s="233"/>
      <c r="C159" s="234"/>
      <c r="D159" s="228" t="s">
        <v>151</v>
      </c>
      <c r="E159" s="235" t="s">
        <v>19</v>
      </c>
      <c r="F159" s="236" t="s">
        <v>729</v>
      </c>
      <c r="G159" s="234"/>
      <c r="H159" s="235" t="s">
        <v>19</v>
      </c>
      <c r="I159" s="237"/>
      <c r="J159" s="234"/>
      <c r="K159" s="234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151</v>
      </c>
      <c r="AU159" s="242" t="s">
        <v>82</v>
      </c>
      <c r="AV159" s="13" t="s">
        <v>80</v>
      </c>
      <c r="AW159" s="13" t="s">
        <v>35</v>
      </c>
      <c r="AX159" s="13" t="s">
        <v>73</v>
      </c>
      <c r="AY159" s="242" t="s">
        <v>141</v>
      </c>
    </row>
    <row r="160" s="14" customFormat="1">
      <c r="A160" s="14"/>
      <c r="B160" s="243"/>
      <c r="C160" s="244"/>
      <c r="D160" s="228" t="s">
        <v>151</v>
      </c>
      <c r="E160" s="245" t="s">
        <v>19</v>
      </c>
      <c r="F160" s="246" t="s">
        <v>915</v>
      </c>
      <c r="G160" s="244"/>
      <c r="H160" s="247">
        <v>1.7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151</v>
      </c>
      <c r="AU160" s="253" t="s">
        <v>82</v>
      </c>
      <c r="AV160" s="14" t="s">
        <v>82</v>
      </c>
      <c r="AW160" s="14" t="s">
        <v>35</v>
      </c>
      <c r="AX160" s="14" t="s">
        <v>73</v>
      </c>
      <c r="AY160" s="253" t="s">
        <v>141</v>
      </c>
    </row>
    <row r="161" s="14" customFormat="1">
      <c r="A161" s="14"/>
      <c r="B161" s="243"/>
      <c r="C161" s="244"/>
      <c r="D161" s="228" t="s">
        <v>151</v>
      </c>
      <c r="E161" s="245" t="s">
        <v>19</v>
      </c>
      <c r="F161" s="246" t="s">
        <v>916</v>
      </c>
      <c r="G161" s="244"/>
      <c r="H161" s="247">
        <v>5.2000000000000002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151</v>
      </c>
      <c r="AU161" s="253" t="s">
        <v>82</v>
      </c>
      <c r="AV161" s="14" t="s">
        <v>82</v>
      </c>
      <c r="AW161" s="14" t="s">
        <v>35</v>
      </c>
      <c r="AX161" s="14" t="s">
        <v>73</v>
      </c>
      <c r="AY161" s="253" t="s">
        <v>141</v>
      </c>
    </row>
    <row r="162" s="15" customFormat="1">
      <c r="A162" s="15"/>
      <c r="B162" s="266"/>
      <c r="C162" s="267"/>
      <c r="D162" s="228" t="s">
        <v>151</v>
      </c>
      <c r="E162" s="268" t="s">
        <v>19</v>
      </c>
      <c r="F162" s="269" t="s">
        <v>190</v>
      </c>
      <c r="G162" s="267"/>
      <c r="H162" s="270">
        <v>6.9000000000000004</v>
      </c>
      <c r="I162" s="271"/>
      <c r="J162" s="267"/>
      <c r="K162" s="267"/>
      <c r="L162" s="272"/>
      <c r="M162" s="273"/>
      <c r="N162" s="274"/>
      <c r="O162" s="274"/>
      <c r="P162" s="274"/>
      <c r="Q162" s="274"/>
      <c r="R162" s="274"/>
      <c r="S162" s="274"/>
      <c r="T162" s="27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6" t="s">
        <v>151</v>
      </c>
      <c r="AU162" s="276" t="s">
        <v>82</v>
      </c>
      <c r="AV162" s="15" t="s">
        <v>147</v>
      </c>
      <c r="AW162" s="15" t="s">
        <v>35</v>
      </c>
      <c r="AX162" s="15" t="s">
        <v>80</v>
      </c>
      <c r="AY162" s="276" t="s">
        <v>141</v>
      </c>
    </row>
    <row r="163" s="2" customFormat="1" ht="66.75" customHeight="1">
      <c r="A163" s="40"/>
      <c r="B163" s="41"/>
      <c r="C163" s="215" t="s">
        <v>216</v>
      </c>
      <c r="D163" s="215" t="s">
        <v>143</v>
      </c>
      <c r="E163" s="216" t="s">
        <v>311</v>
      </c>
      <c r="F163" s="217" t="s">
        <v>735</v>
      </c>
      <c r="G163" s="218" t="s">
        <v>146</v>
      </c>
      <c r="H163" s="219">
        <v>40.670000000000002</v>
      </c>
      <c r="I163" s="220"/>
      <c r="J163" s="221">
        <f>ROUND(I163*H163,2)</f>
        <v>0</v>
      </c>
      <c r="K163" s="217" t="s">
        <v>685</v>
      </c>
      <c r="L163" s="46"/>
      <c r="M163" s="222" t="s">
        <v>19</v>
      </c>
      <c r="N163" s="223" t="s">
        <v>46</v>
      </c>
      <c r="O163" s="87"/>
      <c r="P163" s="224">
        <f>O163*H163</f>
        <v>0</v>
      </c>
      <c r="Q163" s="224">
        <v>0.0086499999999999997</v>
      </c>
      <c r="R163" s="224">
        <f>Q163*H163</f>
        <v>0.35179549999999998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147</v>
      </c>
      <c r="AT163" s="226" t="s">
        <v>143</v>
      </c>
      <c r="AU163" s="226" t="s">
        <v>82</v>
      </c>
      <c r="AY163" s="19" t="s">
        <v>141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147</v>
      </c>
      <c r="BK163" s="227">
        <f>ROUND(I163*H163,2)</f>
        <v>0</v>
      </c>
      <c r="BL163" s="19" t="s">
        <v>147</v>
      </c>
      <c r="BM163" s="226" t="s">
        <v>917</v>
      </c>
    </row>
    <row r="164" s="2" customFormat="1">
      <c r="A164" s="40"/>
      <c r="B164" s="41"/>
      <c r="C164" s="42"/>
      <c r="D164" s="228" t="s">
        <v>149</v>
      </c>
      <c r="E164" s="42"/>
      <c r="F164" s="229" t="s">
        <v>314</v>
      </c>
      <c r="G164" s="42"/>
      <c r="H164" s="42"/>
      <c r="I164" s="230"/>
      <c r="J164" s="42"/>
      <c r="K164" s="42"/>
      <c r="L164" s="46"/>
      <c r="M164" s="231"/>
      <c r="N164" s="232"/>
      <c r="O164" s="87"/>
      <c r="P164" s="87"/>
      <c r="Q164" s="87"/>
      <c r="R164" s="87"/>
      <c r="S164" s="87"/>
      <c r="T164" s="88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149</v>
      </c>
      <c r="AU164" s="19" t="s">
        <v>82</v>
      </c>
    </row>
    <row r="165" s="2" customFormat="1">
      <c r="A165" s="40"/>
      <c r="B165" s="41"/>
      <c r="C165" s="42"/>
      <c r="D165" s="254" t="s">
        <v>159</v>
      </c>
      <c r="E165" s="42"/>
      <c r="F165" s="255" t="s">
        <v>737</v>
      </c>
      <c r="G165" s="42"/>
      <c r="H165" s="42"/>
      <c r="I165" s="230"/>
      <c r="J165" s="42"/>
      <c r="K165" s="42"/>
      <c r="L165" s="46"/>
      <c r="M165" s="231"/>
      <c r="N165" s="232"/>
      <c r="O165" s="87"/>
      <c r="P165" s="87"/>
      <c r="Q165" s="87"/>
      <c r="R165" s="87"/>
      <c r="S165" s="87"/>
      <c r="T165" s="88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159</v>
      </c>
      <c r="AU165" s="19" t="s">
        <v>82</v>
      </c>
    </row>
    <row r="166" s="14" customFormat="1">
      <c r="A166" s="14"/>
      <c r="B166" s="243"/>
      <c r="C166" s="244"/>
      <c r="D166" s="228" t="s">
        <v>151</v>
      </c>
      <c r="E166" s="245" t="s">
        <v>19</v>
      </c>
      <c r="F166" s="246" t="s">
        <v>918</v>
      </c>
      <c r="G166" s="244"/>
      <c r="H166" s="247">
        <v>9.0299999999999994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151</v>
      </c>
      <c r="AU166" s="253" t="s">
        <v>82</v>
      </c>
      <c r="AV166" s="14" t="s">
        <v>82</v>
      </c>
      <c r="AW166" s="14" t="s">
        <v>35</v>
      </c>
      <c r="AX166" s="14" t="s">
        <v>73</v>
      </c>
      <c r="AY166" s="253" t="s">
        <v>141</v>
      </c>
    </row>
    <row r="167" s="14" customFormat="1">
      <c r="A167" s="14"/>
      <c r="B167" s="243"/>
      <c r="C167" s="244"/>
      <c r="D167" s="228" t="s">
        <v>151</v>
      </c>
      <c r="E167" s="245" t="s">
        <v>19</v>
      </c>
      <c r="F167" s="246" t="s">
        <v>919</v>
      </c>
      <c r="G167" s="244"/>
      <c r="H167" s="247">
        <v>31.640000000000001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151</v>
      </c>
      <c r="AU167" s="253" t="s">
        <v>82</v>
      </c>
      <c r="AV167" s="14" t="s">
        <v>82</v>
      </c>
      <c r="AW167" s="14" t="s">
        <v>35</v>
      </c>
      <c r="AX167" s="14" t="s">
        <v>73</v>
      </c>
      <c r="AY167" s="253" t="s">
        <v>141</v>
      </c>
    </row>
    <row r="168" s="15" customFormat="1">
      <c r="A168" s="15"/>
      <c r="B168" s="266"/>
      <c r="C168" s="267"/>
      <c r="D168" s="228" t="s">
        <v>151</v>
      </c>
      <c r="E168" s="268" t="s">
        <v>19</v>
      </c>
      <c r="F168" s="269" t="s">
        <v>190</v>
      </c>
      <c r="G168" s="267"/>
      <c r="H168" s="270">
        <v>40.670000000000002</v>
      </c>
      <c r="I168" s="271"/>
      <c r="J168" s="267"/>
      <c r="K168" s="267"/>
      <c r="L168" s="272"/>
      <c r="M168" s="273"/>
      <c r="N168" s="274"/>
      <c r="O168" s="274"/>
      <c r="P168" s="274"/>
      <c r="Q168" s="274"/>
      <c r="R168" s="274"/>
      <c r="S168" s="274"/>
      <c r="T168" s="27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6" t="s">
        <v>151</v>
      </c>
      <c r="AU168" s="276" t="s">
        <v>82</v>
      </c>
      <c r="AV168" s="15" t="s">
        <v>147</v>
      </c>
      <c r="AW168" s="15" t="s">
        <v>35</v>
      </c>
      <c r="AX168" s="15" t="s">
        <v>80</v>
      </c>
      <c r="AY168" s="276" t="s">
        <v>141</v>
      </c>
    </row>
    <row r="169" s="2" customFormat="1" ht="66.75" customHeight="1">
      <c r="A169" s="40"/>
      <c r="B169" s="41"/>
      <c r="C169" s="215" t="s">
        <v>8</v>
      </c>
      <c r="D169" s="215" t="s">
        <v>143</v>
      </c>
      <c r="E169" s="216" t="s">
        <v>317</v>
      </c>
      <c r="F169" s="217" t="s">
        <v>743</v>
      </c>
      <c r="G169" s="218" t="s">
        <v>146</v>
      </c>
      <c r="H169" s="219">
        <v>40.670000000000002</v>
      </c>
      <c r="I169" s="220"/>
      <c r="J169" s="221">
        <f>ROUND(I169*H169,2)</f>
        <v>0</v>
      </c>
      <c r="K169" s="217" t="s">
        <v>685</v>
      </c>
      <c r="L169" s="46"/>
      <c r="M169" s="222" t="s">
        <v>19</v>
      </c>
      <c r="N169" s="223" t="s">
        <v>46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26" t="s">
        <v>147</v>
      </c>
      <c r="AT169" s="226" t="s">
        <v>143</v>
      </c>
      <c r="AU169" s="226" t="s">
        <v>82</v>
      </c>
      <c r="AY169" s="19" t="s">
        <v>141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19" t="s">
        <v>147</v>
      </c>
      <c r="BK169" s="227">
        <f>ROUND(I169*H169,2)</f>
        <v>0</v>
      </c>
      <c r="BL169" s="19" t="s">
        <v>147</v>
      </c>
      <c r="BM169" s="226" t="s">
        <v>920</v>
      </c>
    </row>
    <row r="170" s="2" customFormat="1">
      <c r="A170" s="40"/>
      <c r="B170" s="41"/>
      <c r="C170" s="42"/>
      <c r="D170" s="228" t="s">
        <v>149</v>
      </c>
      <c r="E170" s="42"/>
      <c r="F170" s="229" t="s">
        <v>320</v>
      </c>
      <c r="G170" s="42"/>
      <c r="H170" s="42"/>
      <c r="I170" s="230"/>
      <c r="J170" s="42"/>
      <c r="K170" s="42"/>
      <c r="L170" s="46"/>
      <c r="M170" s="231"/>
      <c r="N170" s="232"/>
      <c r="O170" s="87"/>
      <c r="P170" s="87"/>
      <c r="Q170" s="87"/>
      <c r="R170" s="87"/>
      <c r="S170" s="87"/>
      <c r="T170" s="88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149</v>
      </c>
      <c r="AU170" s="19" t="s">
        <v>82</v>
      </c>
    </row>
    <row r="171" s="2" customFormat="1">
      <c r="A171" s="40"/>
      <c r="B171" s="41"/>
      <c r="C171" s="42"/>
      <c r="D171" s="254" t="s">
        <v>159</v>
      </c>
      <c r="E171" s="42"/>
      <c r="F171" s="255" t="s">
        <v>745</v>
      </c>
      <c r="G171" s="42"/>
      <c r="H171" s="42"/>
      <c r="I171" s="230"/>
      <c r="J171" s="42"/>
      <c r="K171" s="42"/>
      <c r="L171" s="46"/>
      <c r="M171" s="231"/>
      <c r="N171" s="232"/>
      <c r="O171" s="87"/>
      <c r="P171" s="87"/>
      <c r="Q171" s="87"/>
      <c r="R171" s="87"/>
      <c r="S171" s="87"/>
      <c r="T171" s="8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159</v>
      </c>
      <c r="AU171" s="19" t="s">
        <v>82</v>
      </c>
    </row>
    <row r="172" s="14" customFormat="1">
      <c r="A172" s="14"/>
      <c r="B172" s="243"/>
      <c r="C172" s="244"/>
      <c r="D172" s="228" t="s">
        <v>151</v>
      </c>
      <c r="E172" s="245" t="s">
        <v>19</v>
      </c>
      <c r="F172" s="246" t="s">
        <v>921</v>
      </c>
      <c r="G172" s="244"/>
      <c r="H172" s="247">
        <v>9.0299999999999994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151</v>
      </c>
      <c r="AU172" s="253" t="s">
        <v>82</v>
      </c>
      <c r="AV172" s="14" t="s">
        <v>82</v>
      </c>
      <c r="AW172" s="14" t="s">
        <v>35</v>
      </c>
      <c r="AX172" s="14" t="s">
        <v>73</v>
      </c>
      <c r="AY172" s="253" t="s">
        <v>141</v>
      </c>
    </row>
    <row r="173" s="14" customFormat="1">
      <c r="A173" s="14"/>
      <c r="B173" s="243"/>
      <c r="C173" s="244"/>
      <c r="D173" s="228" t="s">
        <v>151</v>
      </c>
      <c r="E173" s="245" t="s">
        <v>19</v>
      </c>
      <c r="F173" s="246" t="s">
        <v>922</v>
      </c>
      <c r="G173" s="244"/>
      <c r="H173" s="247">
        <v>31.640000000000001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151</v>
      </c>
      <c r="AU173" s="253" t="s">
        <v>82</v>
      </c>
      <c r="AV173" s="14" t="s">
        <v>82</v>
      </c>
      <c r="AW173" s="14" t="s">
        <v>35</v>
      </c>
      <c r="AX173" s="14" t="s">
        <v>73</v>
      </c>
      <c r="AY173" s="253" t="s">
        <v>141</v>
      </c>
    </row>
    <row r="174" s="15" customFormat="1">
      <c r="A174" s="15"/>
      <c r="B174" s="266"/>
      <c r="C174" s="267"/>
      <c r="D174" s="228" t="s">
        <v>151</v>
      </c>
      <c r="E174" s="268" t="s">
        <v>19</v>
      </c>
      <c r="F174" s="269" t="s">
        <v>190</v>
      </c>
      <c r="G174" s="267"/>
      <c r="H174" s="270">
        <v>40.670000000000002</v>
      </c>
      <c r="I174" s="271"/>
      <c r="J174" s="267"/>
      <c r="K174" s="267"/>
      <c r="L174" s="272"/>
      <c r="M174" s="273"/>
      <c r="N174" s="274"/>
      <c r="O174" s="274"/>
      <c r="P174" s="274"/>
      <c r="Q174" s="274"/>
      <c r="R174" s="274"/>
      <c r="S174" s="274"/>
      <c r="T174" s="27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6" t="s">
        <v>151</v>
      </c>
      <c r="AU174" s="276" t="s">
        <v>82</v>
      </c>
      <c r="AV174" s="15" t="s">
        <v>147</v>
      </c>
      <c r="AW174" s="15" t="s">
        <v>35</v>
      </c>
      <c r="AX174" s="15" t="s">
        <v>80</v>
      </c>
      <c r="AY174" s="276" t="s">
        <v>141</v>
      </c>
    </row>
    <row r="175" s="2" customFormat="1" ht="66.75" customHeight="1">
      <c r="A175" s="40"/>
      <c r="B175" s="41"/>
      <c r="C175" s="215" t="s">
        <v>230</v>
      </c>
      <c r="D175" s="215" t="s">
        <v>143</v>
      </c>
      <c r="E175" s="216" t="s">
        <v>751</v>
      </c>
      <c r="F175" s="217" t="s">
        <v>752</v>
      </c>
      <c r="G175" s="218" t="s">
        <v>285</v>
      </c>
      <c r="H175" s="219">
        <v>0.41899999999999998</v>
      </c>
      <c r="I175" s="220"/>
      <c r="J175" s="221">
        <f>ROUND(I175*H175,2)</f>
        <v>0</v>
      </c>
      <c r="K175" s="217" t="s">
        <v>685</v>
      </c>
      <c r="L175" s="46"/>
      <c r="M175" s="222" t="s">
        <v>19</v>
      </c>
      <c r="N175" s="223" t="s">
        <v>46</v>
      </c>
      <c r="O175" s="87"/>
      <c r="P175" s="224">
        <f>O175*H175</f>
        <v>0</v>
      </c>
      <c r="Q175" s="224">
        <v>1.03955</v>
      </c>
      <c r="R175" s="224">
        <f>Q175*H175</f>
        <v>0.43557144999999997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147</v>
      </c>
      <c r="AT175" s="226" t="s">
        <v>143</v>
      </c>
      <c r="AU175" s="226" t="s">
        <v>82</v>
      </c>
      <c r="AY175" s="19" t="s">
        <v>141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147</v>
      </c>
      <c r="BK175" s="227">
        <f>ROUND(I175*H175,2)</f>
        <v>0</v>
      </c>
      <c r="BL175" s="19" t="s">
        <v>147</v>
      </c>
      <c r="BM175" s="226" t="s">
        <v>923</v>
      </c>
    </row>
    <row r="176" s="2" customFormat="1">
      <c r="A176" s="40"/>
      <c r="B176" s="41"/>
      <c r="C176" s="42"/>
      <c r="D176" s="228" t="s">
        <v>149</v>
      </c>
      <c r="E176" s="42"/>
      <c r="F176" s="229" t="s">
        <v>754</v>
      </c>
      <c r="G176" s="42"/>
      <c r="H176" s="42"/>
      <c r="I176" s="230"/>
      <c r="J176" s="42"/>
      <c r="K176" s="42"/>
      <c r="L176" s="46"/>
      <c r="M176" s="231"/>
      <c r="N176" s="232"/>
      <c r="O176" s="87"/>
      <c r="P176" s="87"/>
      <c r="Q176" s="87"/>
      <c r="R176" s="87"/>
      <c r="S176" s="87"/>
      <c r="T176" s="88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149</v>
      </c>
      <c r="AU176" s="19" t="s">
        <v>82</v>
      </c>
    </row>
    <row r="177" s="2" customFormat="1">
      <c r="A177" s="40"/>
      <c r="B177" s="41"/>
      <c r="C177" s="42"/>
      <c r="D177" s="254" t="s">
        <v>159</v>
      </c>
      <c r="E177" s="42"/>
      <c r="F177" s="255" t="s">
        <v>755</v>
      </c>
      <c r="G177" s="42"/>
      <c r="H177" s="42"/>
      <c r="I177" s="230"/>
      <c r="J177" s="42"/>
      <c r="K177" s="42"/>
      <c r="L177" s="46"/>
      <c r="M177" s="231"/>
      <c r="N177" s="232"/>
      <c r="O177" s="87"/>
      <c r="P177" s="87"/>
      <c r="Q177" s="87"/>
      <c r="R177" s="87"/>
      <c r="S177" s="87"/>
      <c r="T177" s="88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159</v>
      </c>
      <c r="AU177" s="19" t="s">
        <v>82</v>
      </c>
    </row>
    <row r="178" s="13" customFormat="1">
      <c r="A178" s="13"/>
      <c r="B178" s="233"/>
      <c r="C178" s="234"/>
      <c r="D178" s="228" t="s">
        <v>151</v>
      </c>
      <c r="E178" s="235" t="s">
        <v>19</v>
      </c>
      <c r="F178" s="236" t="s">
        <v>756</v>
      </c>
      <c r="G178" s="234"/>
      <c r="H178" s="235" t="s">
        <v>19</v>
      </c>
      <c r="I178" s="237"/>
      <c r="J178" s="234"/>
      <c r="K178" s="234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151</v>
      </c>
      <c r="AU178" s="242" t="s">
        <v>82</v>
      </c>
      <c r="AV178" s="13" t="s">
        <v>80</v>
      </c>
      <c r="AW178" s="13" t="s">
        <v>35</v>
      </c>
      <c r="AX178" s="13" t="s">
        <v>73</v>
      </c>
      <c r="AY178" s="242" t="s">
        <v>141</v>
      </c>
    </row>
    <row r="179" s="14" customFormat="1">
      <c r="A179" s="14"/>
      <c r="B179" s="243"/>
      <c r="C179" s="244"/>
      <c r="D179" s="228" t="s">
        <v>151</v>
      </c>
      <c r="E179" s="245" t="s">
        <v>19</v>
      </c>
      <c r="F179" s="246" t="s">
        <v>924</v>
      </c>
      <c r="G179" s="244"/>
      <c r="H179" s="247">
        <v>0.41899999999999998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151</v>
      </c>
      <c r="AU179" s="253" t="s">
        <v>82</v>
      </c>
      <c r="AV179" s="14" t="s">
        <v>82</v>
      </c>
      <c r="AW179" s="14" t="s">
        <v>35</v>
      </c>
      <c r="AX179" s="14" t="s">
        <v>80</v>
      </c>
      <c r="AY179" s="253" t="s">
        <v>141</v>
      </c>
    </row>
    <row r="180" s="2" customFormat="1" ht="24.15" customHeight="1">
      <c r="A180" s="40"/>
      <c r="B180" s="41"/>
      <c r="C180" s="215" t="s">
        <v>239</v>
      </c>
      <c r="D180" s="215" t="s">
        <v>143</v>
      </c>
      <c r="E180" s="216" t="s">
        <v>762</v>
      </c>
      <c r="F180" s="217" t="s">
        <v>763</v>
      </c>
      <c r="G180" s="218" t="s">
        <v>146</v>
      </c>
      <c r="H180" s="219">
        <v>1</v>
      </c>
      <c r="I180" s="220"/>
      <c r="J180" s="221">
        <f>ROUND(I180*H180,2)</f>
        <v>0</v>
      </c>
      <c r="K180" s="217" t="s">
        <v>685</v>
      </c>
      <c r="L180" s="46"/>
      <c r="M180" s="222" t="s">
        <v>19</v>
      </c>
      <c r="N180" s="223" t="s">
        <v>46</v>
      </c>
      <c r="O180" s="87"/>
      <c r="P180" s="224">
        <f>O180*H180</f>
        <v>0</v>
      </c>
      <c r="Q180" s="224">
        <v>0.24787000000000001</v>
      </c>
      <c r="R180" s="224">
        <f>Q180*H180</f>
        <v>0.24787000000000001</v>
      </c>
      <c r="S180" s="224">
        <v>0</v>
      </c>
      <c r="T180" s="225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26" t="s">
        <v>147</v>
      </c>
      <c r="AT180" s="226" t="s">
        <v>143</v>
      </c>
      <c r="AU180" s="226" t="s">
        <v>82</v>
      </c>
      <c r="AY180" s="19" t="s">
        <v>141</v>
      </c>
      <c r="BE180" s="227">
        <f>IF(N180="základní",J180,0)</f>
        <v>0</v>
      </c>
      <c r="BF180" s="227">
        <f>IF(N180="snížená",J180,0)</f>
        <v>0</v>
      </c>
      <c r="BG180" s="227">
        <f>IF(N180="zákl. přenesená",J180,0)</f>
        <v>0</v>
      </c>
      <c r="BH180" s="227">
        <f>IF(N180="sníž. přenesená",J180,0)</f>
        <v>0</v>
      </c>
      <c r="BI180" s="227">
        <f>IF(N180="nulová",J180,0)</f>
        <v>0</v>
      </c>
      <c r="BJ180" s="19" t="s">
        <v>147</v>
      </c>
      <c r="BK180" s="227">
        <f>ROUND(I180*H180,2)</f>
        <v>0</v>
      </c>
      <c r="BL180" s="19" t="s">
        <v>147</v>
      </c>
      <c r="BM180" s="226" t="s">
        <v>925</v>
      </c>
    </row>
    <row r="181" s="2" customFormat="1">
      <c r="A181" s="40"/>
      <c r="B181" s="41"/>
      <c r="C181" s="42"/>
      <c r="D181" s="228" t="s">
        <v>149</v>
      </c>
      <c r="E181" s="42"/>
      <c r="F181" s="229" t="s">
        <v>763</v>
      </c>
      <c r="G181" s="42"/>
      <c r="H181" s="42"/>
      <c r="I181" s="230"/>
      <c r="J181" s="42"/>
      <c r="K181" s="42"/>
      <c r="L181" s="46"/>
      <c r="M181" s="231"/>
      <c r="N181" s="232"/>
      <c r="O181" s="87"/>
      <c r="P181" s="87"/>
      <c r="Q181" s="87"/>
      <c r="R181" s="87"/>
      <c r="S181" s="87"/>
      <c r="T181" s="88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149</v>
      </c>
      <c r="AU181" s="19" t="s">
        <v>82</v>
      </c>
    </row>
    <row r="182" s="2" customFormat="1">
      <c r="A182" s="40"/>
      <c r="B182" s="41"/>
      <c r="C182" s="42"/>
      <c r="D182" s="254" t="s">
        <v>159</v>
      </c>
      <c r="E182" s="42"/>
      <c r="F182" s="255" t="s">
        <v>765</v>
      </c>
      <c r="G182" s="42"/>
      <c r="H182" s="42"/>
      <c r="I182" s="230"/>
      <c r="J182" s="42"/>
      <c r="K182" s="42"/>
      <c r="L182" s="46"/>
      <c r="M182" s="231"/>
      <c r="N182" s="232"/>
      <c r="O182" s="87"/>
      <c r="P182" s="87"/>
      <c r="Q182" s="87"/>
      <c r="R182" s="87"/>
      <c r="S182" s="87"/>
      <c r="T182" s="88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159</v>
      </c>
      <c r="AU182" s="19" t="s">
        <v>82</v>
      </c>
    </row>
    <row r="183" s="13" customFormat="1">
      <c r="A183" s="13"/>
      <c r="B183" s="233"/>
      <c r="C183" s="234"/>
      <c r="D183" s="228" t="s">
        <v>151</v>
      </c>
      <c r="E183" s="235" t="s">
        <v>19</v>
      </c>
      <c r="F183" s="236" t="s">
        <v>766</v>
      </c>
      <c r="G183" s="234"/>
      <c r="H183" s="235" t="s">
        <v>19</v>
      </c>
      <c r="I183" s="237"/>
      <c r="J183" s="234"/>
      <c r="K183" s="234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151</v>
      </c>
      <c r="AU183" s="242" t="s">
        <v>82</v>
      </c>
      <c r="AV183" s="13" t="s">
        <v>80</v>
      </c>
      <c r="AW183" s="13" t="s">
        <v>35</v>
      </c>
      <c r="AX183" s="13" t="s">
        <v>73</v>
      </c>
      <c r="AY183" s="242" t="s">
        <v>141</v>
      </c>
    </row>
    <row r="184" s="14" customFormat="1">
      <c r="A184" s="14"/>
      <c r="B184" s="243"/>
      <c r="C184" s="244"/>
      <c r="D184" s="228" t="s">
        <v>151</v>
      </c>
      <c r="E184" s="245" t="s">
        <v>19</v>
      </c>
      <c r="F184" s="246" t="s">
        <v>926</v>
      </c>
      <c r="G184" s="244"/>
      <c r="H184" s="247">
        <v>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151</v>
      </c>
      <c r="AU184" s="253" t="s">
        <v>82</v>
      </c>
      <c r="AV184" s="14" t="s">
        <v>82</v>
      </c>
      <c r="AW184" s="14" t="s">
        <v>35</v>
      </c>
      <c r="AX184" s="14" t="s">
        <v>80</v>
      </c>
      <c r="AY184" s="253" t="s">
        <v>141</v>
      </c>
    </row>
    <row r="185" s="12" customFormat="1" ht="22.8" customHeight="1">
      <c r="A185" s="12"/>
      <c r="B185" s="199"/>
      <c r="C185" s="200"/>
      <c r="D185" s="201" t="s">
        <v>72</v>
      </c>
      <c r="E185" s="213" t="s">
        <v>147</v>
      </c>
      <c r="F185" s="213" t="s">
        <v>322</v>
      </c>
      <c r="G185" s="200"/>
      <c r="H185" s="200"/>
      <c r="I185" s="203"/>
      <c r="J185" s="214">
        <f>BK185</f>
        <v>0</v>
      </c>
      <c r="K185" s="200"/>
      <c r="L185" s="205"/>
      <c r="M185" s="206"/>
      <c r="N185" s="207"/>
      <c r="O185" s="207"/>
      <c r="P185" s="208">
        <f>SUM(P186:P246)</f>
        <v>0</v>
      </c>
      <c r="Q185" s="207"/>
      <c r="R185" s="208">
        <f>SUM(R186:R246)</f>
        <v>105.87086600000001</v>
      </c>
      <c r="S185" s="207"/>
      <c r="T185" s="209">
        <f>SUM(T186:T246)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0" t="s">
        <v>80</v>
      </c>
      <c r="AT185" s="211" t="s">
        <v>72</v>
      </c>
      <c r="AU185" s="211" t="s">
        <v>80</v>
      </c>
      <c r="AY185" s="210" t="s">
        <v>141</v>
      </c>
      <c r="BK185" s="212">
        <f>SUM(BK186:BK246)</f>
        <v>0</v>
      </c>
    </row>
    <row r="186" s="2" customFormat="1" ht="55.5" customHeight="1">
      <c r="A186" s="40"/>
      <c r="B186" s="41"/>
      <c r="C186" s="215" t="s">
        <v>248</v>
      </c>
      <c r="D186" s="215" t="s">
        <v>143</v>
      </c>
      <c r="E186" s="216" t="s">
        <v>927</v>
      </c>
      <c r="F186" s="217" t="s">
        <v>928</v>
      </c>
      <c r="G186" s="218" t="s">
        <v>184</v>
      </c>
      <c r="H186" s="219">
        <v>0.69999999999999996</v>
      </c>
      <c r="I186" s="220"/>
      <c r="J186" s="221">
        <f>ROUND(I186*H186,2)</f>
        <v>0</v>
      </c>
      <c r="K186" s="217" t="s">
        <v>685</v>
      </c>
      <c r="L186" s="46"/>
      <c r="M186" s="222" t="s">
        <v>19</v>
      </c>
      <c r="N186" s="223" t="s">
        <v>46</v>
      </c>
      <c r="O186" s="87"/>
      <c r="P186" s="224">
        <f>O186*H186</f>
        <v>0</v>
      </c>
      <c r="Q186" s="224">
        <v>2.0327999999999999</v>
      </c>
      <c r="R186" s="224">
        <f>Q186*H186</f>
        <v>1.4229599999999998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147</v>
      </c>
      <c r="AT186" s="226" t="s">
        <v>143</v>
      </c>
      <c r="AU186" s="226" t="s">
        <v>82</v>
      </c>
      <c r="AY186" s="19" t="s">
        <v>141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147</v>
      </c>
      <c r="BK186" s="227">
        <f>ROUND(I186*H186,2)</f>
        <v>0</v>
      </c>
      <c r="BL186" s="19" t="s">
        <v>147</v>
      </c>
      <c r="BM186" s="226" t="s">
        <v>929</v>
      </c>
    </row>
    <row r="187" s="2" customFormat="1">
      <c r="A187" s="40"/>
      <c r="B187" s="41"/>
      <c r="C187" s="42"/>
      <c r="D187" s="228" t="s">
        <v>149</v>
      </c>
      <c r="E187" s="42"/>
      <c r="F187" s="229" t="s">
        <v>928</v>
      </c>
      <c r="G187" s="42"/>
      <c r="H187" s="42"/>
      <c r="I187" s="230"/>
      <c r="J187" s="42"/>
      <c r="K187" s="42"/>
      <c r="L187" s="46"/>
      <c r="M187" s="231"/>
      <c r="N187" s="232"/>
      <c r="O187" s="87"/>
      <c r="P187" s="87"/>
      <c r="Q187" s="87"/>
      <c r="R187" s="87"/>
      <c r="S187" s="87"/>
      <c r="T187" s="88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149</v>
      </c>
      <c r="AU187" s="19" t="s">
        <v>82</v>
      </c>
    </row>
    <row r="188" s="2" customFormat="1">
      <c r="A188" s="40"/>
      <c r="B188" s="41"/>
      <c r="C188" s="42"/>
      <c r="D188" s="254" t="s">
        <v>159</v>
      </c>
      <c r="E188" s="42"/>
      <c r="F188" s="255" t="s">
        <v>930</v>
      </c>
      <c r="G188" s="42"/>
      <c r="H188" s="42"/>
      <c r="I188" s="230"/>
      <c r="J188" s="42"/>
      <c r="K188" s="42"/>
      <c r="L188" s="46"/>
      <c r="M188" s="231"/>
      <c r="N188" s="232"/>
      <c r="O188" s="87"/>
      <c r="P188" s="87"/>
      <c r="Q188" s="87"/>
      <c r="R188" s="87"/>
      <c r="S188" s="87"/>
      <c r="T188" s="88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159</v>
      </c>
      <c r="AU188" s="19" t="s">
        <v>82</v>
      </c>
    </row>
    <row r="189" s="13" customFormat="1">
      <c r="A189" s="13"/>
      <c r="B189" s="233"/>
      <c r="C189" s="234"/>
      <c r="D189" s="228" t="s">
        <v>151</v>
      </c>
      <c r="E189" s="235" t="s">
        <v>19</v>
      </c>
      <c r="F189" s="236" t="s">
        <v>931</v>
      </c>
      <c r="G189" s="234"/>
      <c r="H189" s="235" t="s">
        <v>19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151</v>
      </c>
      <c r="AU189" s="242" t="s">
        <v>82</v>
      </c>
      <c r="AV189" s="13" t="s">
        <v>80</v>
      </c>
      <c r="AW189" s="13" t="s">
        <v>35</v>
      </c>
      <c r="AX189" s="13" t="s">
        <v>73</v>
      </c>
      <c r="AY189" s="242" t="s">
        <v>141</v>
      </c>
    </row>
    <row r="190" s="13" customFormat="1">
      <c r="A190" s="13"/>
      <c r="B190" s="233"/>
      <c r="C190" s="234"/>
      <c r="D190" s="228" t="s">
        <v>151</v>
      </c>
      <c r="E190" s="235" t="s">
        <v>19</v>
      </c>
      <c r="F190" s="236" t="s">
        <v>790</v>
      </c>
      <c r="G190" s="234"/>
      <c r="H190" s="235" t="s">
        <v>19</v>
      </c>
      <c r="I190" s="237"/>
      <c r="J190" s="234"/>
      <c r="K190" s="234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151</v>
      </c>
      <c r="AU190" s="242" t="s">
        <v>82</v>
      </c>
      <c r="AV190" s="13" t="s">
        <v>80</v>
      </c>
      <c r="AW190" s="13" t="s">
        <v>35</v>
      </c>
      <c r="AX190" s="13" t="s">
        <v>73</v>
      </c>
      <c r="AY190" s="242" t="s">
        <v>141</v>
      </c>
    </row>
    <row r="191" s="14" customFormat="1">
      <c r="A191" s="14"/>
      <c r="B191" s="243"/>
      <c r="C191" s="244"/>
      <c r="D191" s="228" t="s">
        <v>151</v>
      </c>
      <c r="E191" s="245" t="s">
        <v>19</v>
      </c>
      <c r="F191" s="246" t="s">
        <v>932</v>
      </c>
      <c r="G191" s="244"/>
      <c r="H191" s="247">
        <v>0.69999999999999996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151</v>
      </c>
      <c r="AU191" s="253" t="s">
        <v>82</v>
      </c>
      <c r="AV191" s="14" t="s">
        <v>82</v>
      </c>
      <c r="AW191" s="14" t="s">
        <v>35</v>
      </c>
      <c r="AX191" s="14" t="s">
        <v>80</v>
      </c>
      <c r="AY191" s="253" t="s">
        <v>141</v>
      </c>
    </row>
    <row r="192" s="2" customFormat="1" ht="62.7" customHeight="1">
      <c r="A192" s="40"/>
      <c r="B192" s="41"/>
      <c r="C192" s="215" t="s">
        <v>255</v>
      </c>
      <c r="D192" s="215" t="s">
        <v>143</v>
      </c>
      <c r="E192" s="216" t="s">
        <v>784</v>
      </c>
      <c r="F192" s="217" t="s">
        <v>785</v>
      </c>
      <c r="G192" s="218" t="s">
        <v>184</v>
      </c>
      <c r="H192" s="219">
        <v>19</v>
      </c>
      <c r="I192" s="220"/>
      <c r="J192" s="221">
        <f>ROUND(I192*H192,2)</f>
        <v>0</v>
      </c>
      <c r="K192" s="217" t="s">
        <v>685</v>
      </c>
      <c r="L192" s="46"/>
      <c r="M192" s="222" t="s">
        <v>19</v>
      </c>
      <c r="N192" s="223" t="s">
        <v>46</v>
      </c>
      <c r="O192" s="87"/>
      <c r="P192" s="224">
        <f>O192*H192</f>
        <v>0</v>
      </c>
      <c r="Q192" s="224">
        <v>1.8480000000000001</v>
      </c>
      <c r="R192" s="224">
        <f>Q192*H192</f>
        <v>35.112000000000002</v>
      </c>
      <c r="S192" s="224">
        <v>0</v>
      </c>
      <c r="T192" s="225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26" t="s">
        <v>147</v>
      </c>
      <c r="AT192" s="226" t="s">
        <v>143</v>
      </c>
      <c r="AU192" s="226" t="s">
        <v>82</v>
      </c>
      <c r="AY192" s="19" t="s">
        <v>141</v>
      </c>
      <c r="BE192" s="227">
        <f>IF(N192="základní",J192,0)</f>
        <v>0</v>
      </c>
      <c r="BF192" s="227">
        <f>IF(N192="snížená",J192,0)</f>
        <v>0</v>
      </c>
      <c r="BG192" s="227">
        <f>IF(N192="zákl. přenesená",J192,0)</f>
        <v>0</v>
      </c>
      <c r="BH192" s="227">
        <f>IF(N192="sníž. přenesená",J192,0)</f>
        <v>0</v>
      </c>
      <c r="BI192" s="227">
        <f>IF(N192="nulová",J192,0)</f>
        <v>0</v>
      </c>
      <c r="BJ192" s="19" t="s">
        <v>147</v>
      </c>
      <c r="BK192" s="227">
        <f>ROUND(I192*H192,2)</f>
        <v>0</v>
      </c>
      <c r="BL192" s="19" t="s">
        <v>147</v>
      </c>
      <c r="BM192" s="226" t="s">
        <v>933</v>
      </c>
    </row>
    <row r="193" s="2" customFormat="1">
      <c r="A193" s="40"/>
      <c r="B193" s="41"/>
      <c r="C193" s="42"/>
      <c r="D193" s="228" t="s">
        <v>149</v>
      </c>
      <c r="E193" s="42"/>
      <c r="F193" s="229" t="s">
        <v>785</v>
      </c>
      <c r="G193" s="42"/>
      <c r="H193" s="42"/>
      <c r="I193" s="230"/>
      <c r="J193" s="42"/>
      <c r="K193" s="42"/>
      <c r="L193" s="46"/>
      <c r="M193" s="231"/>
      <c r="N193" s="232"/>
      <c r="O193" s="87"/>
      <c r="P193" s="87"/>
      <c r="Q193" s="87"/>
      <c r="R193" s="87"/>
      <c r="S193" s="87"/>
      <c r="T193" s="88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149</v>
      </c>
      <c r="AU193" s="19" t="s">
        <v>82</v>
      </c>
    </row>
    <row r="194" s="2" customFormat="1">
      <c r="A194" s="40"/>
      <c r="B194" s="41"/>
      <c r="C194" s="42"/>
      <c r="D194" s="254" t="s">
        <v>159</v>
      </c>
      <c r="E194" s="42"/>
      <c r="F194" s="255" t="s">
        <v>787</v>
      </c>
      <c r="G194" s="42"/>
      <c r="H194" s="42"/>
      <c r="I194" s="230"/>
      <c r="J194" s="42"/>
      <c r="K194" s="42"/>
      <c r="L194" s="46"/>
      <c r="M194" s="231"/>
      <c r="N194" s="232"/>
      <c r="O194" s="87"/>
      <c r="P194" s="87"/>
      <c r="Q194" s="87"/>
      <c r="R194" s="87"/>
      <c r="S194" s="87"/>
      <c r="T194" s="88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159</v>
      </c>
      <c r="AU194" s="19" t="s">
        <v>82</v>
      </c>
    </row>
    <row r="195" s="13" customFormat="1">
      <c r="A195" s="13"/>
      <c r="B195" s="233"/>
      <c r="C195" s="234"/>
      <c r="D195" s="228" t="s">
        <v>151</v>
      </c>
      <c r="E195" s="235" t="s">
        <v>19</v>
      </c>
      <c r="F195" s="236" t="s">
        <v>788</v>
      </c>
      <c r="G195" s="234"/>
      <c r="H195" s="235" t="s">
        <v>19</v>
      </c>
      <c r="I195" s="237"/>
      <c r="J195" s="234"/>
      <c r="K195" s="234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151</v>
      </c>
      <c r="AU195" s="242" t="s">
        <v>82</v>
      </c>
      <c r="AV195" s="13" t="s">
        <v>80</v>
      </c>
      <c r="AW195" s="13" t="s">
        <v>35</v>
      </c>
      <c r="AX195" s="13" t="s">
        <v>73</v>
      </c>
      <c r="AY195" s="242" t="s">
        <v>141</v>
      </c>
    </row>
    <row r="196" s="13" customFormat="1">
      <c r="A196" s="13"/>
      <c r="B196" s="233"/>
      <c r="C196" s="234"/>
      <c r="D196" s="228" t="s">
        <v>151</v>
      </c>
      <c r="E196" s="235" t="s">
        <v>19</v>
      </c>
      <c r="F196" s="236" t="s">
        <v>794</v>
      </c>
      <c r="G196" s="234"/>
      <c r="H196" s="235" t="s">
        <v>19</v>
      </c>
      <c r="I196" s="237"/>
      <c r="J196" s="234"/>
      <c r="K196" s="234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151</v>
      </c>
      <c r="AU196" s="242" t="s">
        <v>82</v>
      </c>
      <c r="AV196" s="13" t="s">
        <v>80</v>
      </c>
      <c r="AW196" s="13" t="s">
        <v>35</v>
      </c>
      <c r="AX196" s="13" t="s">
        <v>73</v>
      </c>
      <c r="AY196" s="242" t="s">
        <v>141</v>
      </c>
    </row>
    <row r="197" s="14" customFormat="1">
      <c r="A197" s="14"/>
      <c r="B197" s="243"/>
      <c r="C197" s="244"/>
      <c r="D197" s="228" t="s">
        <v>151</v>
      </c>
      <c r="E197" s="245" t="s">
        <v>19</v>
      </c>
      <c r="F197" s="246" t="s">
        <v>934</v>
      </c>
      <c r="G197" s="244"/>
      <c r="H197" s="247">
        <v>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151</v>
      </c>
      <c r="AU197" s="253" t="s">
        <v>82</v>
      </c>
      <c r="AV197" s="14" t="s">
        <v>82</v>
      </c>
      <c r="AW197" s="14" t="s">
        <v>35</v>
      </c>
      <c r="AX197" s="14" t="s">
        <v>73</v>
      </c>
      <c r="AY197" s="253" t="s">
        <v>141</v>
      </c>
    </row>
    <row r="198" s="14" customFormat="1">
      <c r="A198" s="14"/>
      <c r="B198" s="243"/>
      <c r="C198" s="244"/>
      <c r="D198" s="228" t="s">
        <v>151</v>
      </c>
      <c r="E198" s="245" t="s">
        <v>19</v>
      </c>
      <c r="F198" s="246" t="s">
        <v>935</v>
      </c>
      <c r="G198" s="244"/>
      <c r="H198" s="247">
        <v>6.2000000000000002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151</v>
      </c>
      <c r="AU198" s="253" t="s">
        <v>82</v>
      </c>
      <c r="AV198" s="14" t="s">
        <v>82</v>
      </c>
      <c r="AW198" s="14" t="s">
        <v>35</v>
      </c>
      <c r="AX198" s="14" t="s">
        <v>73</v>
      </c>
      <c r="AY198" s="253" t="s">
        <v>141</v>
      </c>
    </row>
    <row r="199" s="14" customFormat="1">
      <c r="A199" s="14"/>
      <c r="B199" s="243"/>
      <c r="C199" s="244"/>
      <c r="D199" s="228" t="s">
        <v>151</v>
      </c>
      <c r="E199" s="245" t="s">
        <v>19</v>
      </c>
      <c r="F199" s="246" t="s">
        <v>936</v>
      </c>
      <c r="G199" s="244"/>
      <c r="H199" s="247">
        <v>4.7999999999999998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151</v>
      </c>
      <c r="AU199" s="253" t="s">
        <v>82</v>
      </c>
      <c r="AV199" s="14" t="s">
        <v>82</v>
      </c>
      <c r="AW199" s="14" t="s">
        <v>35</v>
      </c>
      <c r="AX199" s="14" t="s">
        <v>73</v>
      </c>
      <c r="AY199" s="253" t="s">
        <v>141</v>
      </c>
    </row>
    <row r="200" s="14" customFormat="1">
      <c r="A200" s="14"/>
      <c r="B200" s="243"/>
      <c r="C200" s="244"/>
      <c r="D200" s="228" t="s">
        <v>151</v>
      </c>
      <c r="E200" s="245" t="s">
        <v>19</v>
      </c>
      <c r="F200" s="246" t="s">
        <v>937</v>
      </c>
      <c r="G200" s="244"/>
      <c r="H200" s="247">
        <v>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151</v>
      </c>
      <c r="AU200" s="253" t="s">
        <v>82</v>
      </c>
      <c r="AV200" s="14" t="s">
        <v>82</v>
      </c>
      <c r="AW200" s="14" t="s">
        <v>35</v>
      </c>
      <c r="AX200" s="14" t="s">
        <v>73</v>
      </c>
      <c r="AY200" s="253" t="s">
        <v>141</v>
      </c>
    </row>
    <row r="201" s="14" customFormat="1">
      <c r="A201" s="14"/>
      <c r="B201" s="243"/>
      <c r="C201" s="244"/>
      <c r="D201" s="228" t="s">
        <v>151</v>
      </c>
      <c r="E201" s="245" t="s">
        <v>19</v>
      </c>
      <c r="F201" s="246" t="s">
        <v>932</v>
      </c>
      <c r="G201" s="244"/>
      <c r="H201" s="247">
        <v>0.69999999999999996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151</v>
      </c>
      <c r="AU201" s="253" t="s">
        <v>82</v>
      </c>
      <c r="AV201" s="14" t="s">
        <v>82</v>
      </c>
      <c r="AW201" s="14" t="s">
        <v>35</v>
      </c>
      <c r="AX201" s="14" t="s">
        <v>73</v>
      </c>
      <c r="AY201" s="253" t="s">
        <v>141</v>
      </c>
    </row>
    <row r="202" s="14" customFormat="1">
      <c r="A202" s="14"/>
      <c r="B202" s="243"/>
      <c r="C202" s="244"/>
      <c r="D202" s="228" t="s">
        <v>151</v>
      </c>
      <c r="E202" s="245" t="s">
        <v>19</v>
      </c>
      <c r="F202" s="246" t="s">
        <v>938</v>
      </c>
      <c r="G202" s="244"/>
      <c r="H202" s="247">
        <v>5.2999999999999998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151</v>
      </c>
      <c r="AU202" s="253" t="s">
        <v>82</v>
      </c>
      <c r="AV202" s="14" t="s">
        <v>82</v>
      </c>
      <c r="AW202" s="14" t="s">
        <v>35</v>
      </c>
      <c r="AX202" s="14" t="s">
        <v>73</v>
      </c>
      <c r="AY202" s="253" t="s">
        <v>141</v>
      </c>
    </row>
    <row r="203" s="15" customFormat="1">
      <c r="A203" s="15"/>
      <c r="B203" s="266"/>
      <c r="C203" s="267"/>
      <c r="D203" s="228" t="s">
        <v>151</v>
      </c>
      <c r="E203" s="268" t="s">
        <v>19</v>
      </c>
      <c r="F203" s="269" t="s">
        <v>190</v>
      </c>
      <c r="G203" s="267"/>
      <c r="H203" s="270">
        <v>19</v>
      </c>
      <c r="I203" s="271"/>
      <c r="J203" s="267"/>
      <c r="K203" s="267"/>
      <c r="L203" s="272"/>
      <c r="M203" s="273"/>
      <c r="N203" s="274"/>
      <c r="O203" s="274"/>
      <c r="P203" s="274"/>
      <c r="Q203" s="274"/>
      <c r="R203" s="274"/>
      <c r="S203" s="274"/>
      <c r="T203" s="27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6" t="s">
        <v>151</v>
      </c>
      <c r="AU203" s="276" t="s">
        <v>82</v>
      </c>
      <c r="AV203" s="15" t="s">
        <v>147</v>
      </c>
      <c r="AW203" s="15" t="s">
        <v>35</v>
      </c>
      <c r="AX203" s="15" t="s">
        <v>80</v>
      </c>
      <c r="AY203" s="276" t="s">
        <v>141</v>
      </c>
    </row>
    <row r="204" s="2" customFormat="1" ht="44.25" customHeight="1">
      <c r="A204" s="40"/>
      <c r="B204" s="41"/>
      <c r="C204" s="215" t="s">
        <v>261</v>
      </c>
      <c r="D204" s="215" t="s">
        <v>143</v>
      </c>
      <c r="E204" s="216" t="s">
        <v>798</v>
      </c>
      <c r="F204" s="217" t="s">
        <v>799</v>
      </c>
      <c r="G204" s="218" t="s">
        <v>146</v>
      </c>
      <c r="H204" s="219">
        <v>33.667000000000002</v>
      </c>
      <c r="I204" s="220"/>
      <c r="J204" s="221">
        <f>ROUND(I204*H204,2)</f>
        <v>0</v>
      </c>
      <c r="K204" s="217" t="s">
        <v>685</v>
      </c>
      <c r="L204" s="46"/>
      <c r="M204" s="222" t="s">
        <v>19</v>
      </c>
      <c r="N204" s="223" t="s">
        <v>46</v>
      </c>
      <c r="O204" s="87"/>
      <c r="P204" s="224">
        <f>O204*H204</f>
        <v>0</v>
      </c>
      <c r="Q204" s="224">
        <v>0.40000000000000002</v>
      </c>
      <c r="R204" s="224">
        <f>Q204*H204</f>
        <v>13.466800000000001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147</v>
      </c>
      <c r="AT204" s="226" t="s">
        <v>143</v>
      </c>
      <c r="AU204" s="226" t="s">
        <v>82</v>
      </c>
      <c r="AY204" s="19" t="s">
        <v>141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147</v>
      </c>
      <c r="BK204" s="227">
        <f>ROUND(I204*H204,2)</f>
        <v>0</v>
      </c>
      <c r="BL204" s="19" t="s">
        <v>147</v>
      </c>
      <c r="BM204" s="226" t="s">
        <v>939</v>
      </c>
    </row>
    <row r="205" s="2" customFormat="1">
      <c r="A205" s="40"/>
      <c r="B205" s="41"/>
      <c r="C205" s="42"/>
      <c r="D205" s="228" t="s">
        <v>149</v>
      </c>
      <c r="E205" s="42"/>
      <c r="F205" s="229" t="s">
        <v>799</v>
      </c>
      <c r="G205" s="42"/>
      <c r="H205" s="42"/>
      <c r="I205" s="230"/>
      <c r="J205" s="42"/>
      <c r="K205" s="42"/>
      <c r="L205" s="46"/>
      <c r="M205" s="231"/>
      <c r="N205" s="232"/>
      <c r="O205" s="87"/>
      <c r="P205" s="87"/>
      <c r="Q205" s="87"/>
      <c r="R205" s="87"/>
      <c r="S205" s="87"/>
      <c r="T205" s="88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149</v>
      </c>
      <c r="AU205" s="19" t="s">
        <v>82</v>
      </c>
    </row>
    <row r="206" s="2" customFormat="1">
      <c r="A206" s="40"/>
      <c r="B206" s="41"/>
      <c r="C206" s="42"/>
      <c r="D206" s="254" t="s">
        <v>159</v>
      </c>
      <c r="E206" s="42"/>
      <c r="F206" s="255" t="s">
        <v>801</v>
      </c>
      <c r="G206" s="42"/>
      <c r="H206" s="42"/>
      <c r="I206" s="230"/>
      <c r="J206" s="42"/>
      <c r="K206" s="42"/>
      <c r="L206" s="46"/>
      <c r="M206" s="231"/>
      <c r="N206" s="232"/>
      <c r="O206" s="87"/>
      <c r="P206" s="87"/>
      <c r="Q206" s="87"/>
      <c r="R206" s="87"/>
      <c r="S206" s="87"/>
      <c r="T206" s="88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159</v>
      </c>
      <c r="AU206" s="19" t="s">
        <v>82</v>
      </c>
    </row>
    <row r="207" s="13" customFormat="1">
      <c r="A207" s="13"/>
      <c r="B207" s="233"/>
      <c r="C207" s="234"/>
      <c r="D207" s="228" t="s">
        <v>151</v>
      </c>
      <c r="E207" s="235" t="s">
        <v>19</v>
      </c>
      <c r="F207" s="236" t="s">
        <v>802</v>
      </c>
      <c r="G207" s="234"/>
      <c r="H207" s="235" t="s">
        <v>19</v>
      </c>
      <c r="I207" s="237"/>
      <c r="J207" s="234"/>
      <c r="K207" s="234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151</v>
      </c>
      <c r="AU207" s="242" t="s">
        <v>82</v>
      </c>
      <c r="AV207" s="13" t="s">
        <v>80</v>
      </c>
      <c r="AW207" s="13" t="s">
        <v>35</v>
      </c>
      <c r="AX207" s="13" t="s">
        <v>73</v>
      </c>
      <c r="AY207" s="242" t="s">
        <v>141</v>
      </c>
    </row>
    <row r="208" s="14" customFormat="1">
      <c r="A208" s="14"/>
      <c r="B208" s="243"/>
      <c r="C208" s="244"/>
      <c r="D208" s="228" t="s">
        <v>151</v>
      </c>
      <c r="E208" s="245" t="s">
        <v>19</v>
      </c>
      <c r="F208" s="246" t="s">
        <v>940</v>
      </c>
      <c r="G208" s="244"/>
      <c r="H208" s="247">
        <v>2.6669999999999998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151</v>
      </c>
      <c r="AU208" s="253" t="s">
        <v>82</v>
      </c>
      <c r="AV208" s="14" t="s">
        <v>82</v>
      </c>
      <c r="AW208" s="14" t="s">
        <v>35</v>
      </c>
      <c r="AX208" s="14" t="s">
        <v>73</v>
      </c>
      <c r="AY208" s="253" t="s">
        <v>141</v>
      </c>
    </row>
    <row r="209" s="14" customFormat="1">
      <c r="A209" s="14"/>
      <c r="B209" s="243"/>
      <c r="C209" s="244"/>
      <c r="D209" s="228" t="s">
        <v>151</v>
      </c>
      <c r="E209" s="245" t="s">
        <v>19</v>
      </c>
      <c r="F209" s="246" t="s">
        <v>941</v>
      </c>
      <c r="G209" s="244"/>
      <c r="H209" s="247">
        <v>16.332999999999998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151</v>
      </c>
      <c r="AU209" s="253" t="s">
        <v>82</v>
      </c>
      <c r="AV209" s="14" t="s">
        <v>82</v>
      </c>
      <c r="AW209" s="14" t="s">
        <v>35</v>
      </c>
      <c r="AX209" s="14" t="s">
        <v>73</v>
      </c>
      <c r="AY209" s="253" t="s">
        <v>141</v>
      </c>
    </row>
    <row r="210" s="14" customFormat="1">
      <c r="A210" s="14"/>
      <c r="B210" s="243"/>
      <c r="C210" s="244"/>
      <c r="D210" s="228" t="s">
        <v>151</v>
      </c>
      <c r="E210" s="245" t="s">
        <v>19</v>
      </c>
      <c r="F210" s="246" t="s">
        <v>942</v>
      </c>
      <c r="G210" s="244"/>
      <c r="H210" s="247">
        <v>12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151</v>
      </c>
      <c r="AU210" s="253" t="s">
        <v>82</v>
      </c>
      <c r="AV210" s="14" t="s">
        <v>82</v>
      </c>
      <c r="AW210" s="14" t="s">
        <v>35</v>
      </c>
      <c r="AX210" s="14" t="s">
        <v>73</v>
      </c>
      <c r="AY210" s="253" t="s">
        <v>141</v>
      </c>
    </row>
    <row r="211" s="14" customFormat="1">
      <c r="A211" s="14"/>
      <c r="B211" s="243"/>
      <c r="C211" s="244"/>
      <c r="D211" s="228" t="s">
        <v>151</v>
      </c>
      <c r="E211" s="245" t="s">
        <v>19</v>
      </c>
      <c r="F211" s="246" t="s">
        <v>943</v>
      </c>
      <c r="G211" s="244"/>
      <c r="H211" s="247">
        <v>2.6669999999999998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151</v>
      </c>
      <c r="AU211" s="253" t="s">
        <v>82</v>
      </c>
      <c r="AV211" s="14" t="s">
        <v>82</v>
      </c>
      <c r="AW211" s="14" t="s">
        <v>35</v>
      </c>
      <c r="AX211" s="14" t="s">
        <v>73</v>
      </c>
      <c r="AY211" s="253" t="s">
        <v>141</v>
      </c>
    </row>
    <row r="212" s="15" customFormat="1">
      <c r="A212" s="15"/>
      <c r="B212" s="266"/>
      <c r="C212" s="267"/>
      <c r="D212" s="228" t="s">
        <v>151</v>
      </c>
      <c r="E212" s="268" t="s">
        <v>19</v>
      </c>
      <c r="F212" s="269" t="s">
        <v>190</v>
      </c>
      <c r="G212" s="267"/>
      <c r="H212" s="270">
        <v>33.667000000000002</v>
      </c>
      <c r="I212" s="271"/>
      <c r="J212" s="267"/>
      <c r="K212" s="267"/>
      <c r="L212" s="272"/>
      <c r="M212" s="273"/>
      <c r="N212" s="274"/>
      <c r="O212" s="274"/>
      <c r="P212" s="274"/>
      <c r="Q212" s="274"/>
      <c r="R212" s="274"/>
      <c r="S212" s="274"/>
      <c r="T212" s="27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6" t="s">
        <v>151</v>
      </c>
      <c r="AU212" s="276" t="s">
        <v>82</v>
      </c>
      <c r="AV212" s="15" t="s">
        <v>147</v>
      </c>
      <c r="AW212" s="15" t="s">
        <v>35</v>
      </c>
      <c r="AX212" s="15" t="s">
        <v>80</v>
      </c>
      <c r="AY212" s="276" t="s">
        <v>141</v>
      </c>
    </row>
    <row r="213" s="2" customFormat="1" ht="21.75" customHeight="1">
      <c r="A213" s="40"/>
      <c r="B213" s="41"/>
      <c r="C213" s="215" t="s">
        <v>267</v>
      </c>
      <c r="D213" s="215" t="s">
        <v>143</v>
      </c>
      <c r="E213" s="216" t="s">
        <v>806</v>
      </c>
      <c r="F213" s="217" t="s">
        <v>807</v>
      </c>
      <c r="G213" s="218" t="s">
        <v>146</v>
      </c>
      <c r="H213" s="219">
        <v>55.75</v>
      </c>
      <c r="I213" s="220"/>
      <c r="J213" s="221">
        <f>ROUND(I213*H213,2)</f>
        <v>0</v>
      </c>
      <c r="K213" s="217" t="s">
        <v>685</v>
      </c>
      <c r="L213" s="46"/>
      <c r="M213" s="222" t="s">
        <v>19</v>
      </c>
      <c r="N213" s="223" t="s">
        <v>46</v>
      </c>
      <c r="O213" s="87"/>
      <c r="P213" s="224">
        <f>O213*H213</f>
        <v>0</v>
      </c>
      <c r="Q213" s="224">
        <v>0.21251999999999999</v>
      </c>
      <c r="R213" s="224">
        <f>Q213*H213</f>
        <v>11.847989999999999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147</v>
      </c>
      <c r="AT213" s="226" t="s">
        <v>143</v>
      </c>
      <c r="AU213" s="226" t="s">
        <v>82</v>
      </c>
      <c r="AY213" s="19" t="s">
        <v>141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147</v>
      </c>
      <c r="BK213" s="227">
        <f>ROUND(I213*H213,2)</f>
        <v>0</v>
      </c>
      <c r="BL213" s="19" t="s">
        <v>147</v>
      </c>
      <c r="BM213" s="226" t="s">
        <v>944</v>
      </c>
    </row>
    <row r="214" s="2" customFormat="1">
      <c r="A214" s="40"/>
      <c r="B214" s="41"/>
      <c r="C214" s="42"/>
      <c r="D214" s="228" t="s">
        <v>149</v>
      </c>
      <c r="E214" s="42"/>
      <c r="F214" s="229" t="s">
        <v>807</v>
      </c>
      <c r="G214" s="42"/>
      <c r="H214" s="42"/>
      <c r="I214" s="230"/>
      <c r="J214" s="42"/>
      <c r="K214" s="42"/>
      <c r="L214" s="46"/>
      <c r="M214" s="231"/>
      <c r="N214" s="232"/>
      <c r="O214" s="87"/>
      <c r="P214" s="87"/>
      <c r="Q214" s="87"/>
      <c r="R214" s="87"/>
      <c r="S214" s="87"/>
      <c r="T214" s="88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149</v>
      </c>
      <c r="AU214" s="19" t="s">
        <v>82</v>
      </c>
    </row>
    <row r="215" s="2" customFormat="1">
      <c r="A215" s="40"/>
      <c r="B215" s="41"/>
      <c r="C215" s="42"/>
      <c r="D215" s="254" t="s">
        <v>159</v>
      </c>
      <c r="E215" s="42"/>
      <c r="F215" s="255" t="s">
        <v>809</v>
      </c>
      <c r="G215" s="42"/>
      <c r="H215" s="42"/>
      <c r="I215" s="230"/>
      <c r="J215" s="42"/>
      <c r="K215" s="42"/>
      <c r="L215" s="46"/>
      <c r="M215" s="231"/>
      <c r="N215" s="232"/>
      <c r="O215" s="87"/>
      <c r="P215" s="87"/>
      <c r="Q215" s="87"/>
      <c r="R215" s="87"/>
      <c r="S215" s="87"/>
      <c r="T215" s="88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159</v>
      </c>
      <c r="AU215" s="19" t="s">
        <v>82</v>
      </c>
    </row>
    <row r="216" s="13" customFormat="1">
      <c r="A216" s="13"/>
      <c r="B216" s="233"/>
      <c r="C216" s="234"/>
      <c r="D216" s="228" t="s">
        <v>151</v>
      </c>
      <c r="E216" s="235" t="s">
        <v>19</v>
      </c>
      <c r="F216" s="236" t="s">
        <v>810</v>
      </c>
      <c r="G216" s="234"/>
      <c r="H216" s="235" t="s">
        <v>19</v>
      </c>
      <c r="I216" s="237"/>
      <c r="J216" s="234"/>
      <c r="K216" s="234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151</v>
      </c>
      <c r="AU216" s="242" t="s">
        <v>82</v>
      </c>
      <c r="AV216" s="13" t="s">
        <v>80</v>
      </c>
      <c r="AW216" s="13" t="s">
        <v>35</v>
      </c>
      <c r="AX216" s="13" t="s">
        <v>73</v>
      </c>
      <c r="AY216" s="242" t="s">
        <v>141</v>
      </c>
    </row>
    <row r="217" s="14" customFormat="1">
      <c r="A217" s="14"/>
      <c r="B217" s="243"/>
      <c r="C217" s="244"/>
      <c r="D217" s="228" t="s">
        <v>151</v>
      </c>
      <c r="E217" s="245" t="s">
        <v>19</v>
      </c>
      <c r="F217" s="246" t="s">
        <v>945</v>
      </c>
      <c r="G217" s="244"/>
      <c r="H217" s="247">
        <v>2.6669999999999998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151</v>
      </c>
      <c r="AU217" s="253" t="s">
        <v>82</v>
      </c>
      <c r="AV217" s="14" t="s">
        <v>82</v>
      </c>
      <c r="AW217" s="14" t="s">
        <v>35</v>
      </c>
      <c r="AX217" s="14" t="s">
        <v>73</v>
      </c>
      <c r="AY217" s="253" t="s">
        <v>141</v>
      </c>
    </row>
    <row r="218" s="14" customFormat="1">
      <c r="A218" s="14"/>
      <c r="B218" s="243"/>
      <c r="C218" s="244"/>
      <c r="D218" s="228" t="s">
        <v>151</v>
      </c>
      <c r="E218" s="245" t="s">
        <v>19</v>
      </c>
      <c r="F218" s="246" t="s">
        <v>946</v>
      </c>
      <c r="G218" s="244"/>
      <c r="H218" s="247">
        <v>16.332999999999998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151</v>
      </c>
      <c r="AU218" s="253" t="s">
        <v>82</v>
      </c>
      <c r="AV218" s="14" t="s">
        <v>82</v>
      </c>
      <c r="AW218" s="14" t="s">
        <v>35</v>
      </c>
      <c r="AX218" s="14" t="s">
        <v>73</v>
      </c>
      <c r="AY218" s="253" t="s">
        <v>141</v>
      </c>
    </row>
    <row r="219" s="14" customFormat="1">
      <c r="A219" s="14"/>
      <c r="B219" s="243"/>
      <c r="C219" s="244"/>
      <c r="D219" s="228" t="s">
        <v>151</v>
      </c>
      <c r="E219" s="245" t="s">
        <v>19</v>
      </c>
      <c r="F219" s="246" t="s">
        <v>947</v>
      </c>
      <c r="G219" s="244"/>
      <c r="H219" s="247">
        <v>12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151</v>
      </c>
      <c r="AU219" s="253" t="s">
        <v>82</v>
      </c>
      <c r="AV219" s="14" t="s">
        <v>82</v>
      </c>
      <c r="AW219" s="14" t="s">
        <v>35</v>
      </c>
      <c r="AX219" s="14" t="s">
        <v>73</v>
      </c>
      <c r="AY219" s="253" t="s">
        <v>141</v>
      </c>
    </row>
    <row r="220" s="14" customFormat="1">
      <c r="A220" s="14"/>
      <c r="B220" s="243"/>
      <c r="C220" s="244"/>
      <c r="D220" s="228" t="s">
        <v>151</v>
      </c>
      <c r="E220" s="245" t="s">
        <v>19</v>
      </c>
      <c r="F220" s="246" t="s">
        <v>948</v>
      </c>
      <c r="G220" s="244"/>
      <c r="H220" s="247">
        <v>2.6669999999999998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151</v>
      </c>
      <c r="AU220" s="253" t="s">
        <v>82</v>
      </c>
      <c r="AV220" s="14" t="s">
        <v>82</v>
      </c>
      <c r="AW220" s="14" t="s">
        <v>35</v>
      </c>
      <c r="AX220" s="14" t="s">
        <v>73</v>
      </c>
      <c r="AY220" s="253" t="s">
        <v>141</v>
      </c>
    </row>
    <row r="221" s="14" customFormat="1">
      <c r="A221" s="14"/>
      <c r="B221" s="243"/>
      <c r="C221" s="244"/>
      <c r="D221" s="228" t="s">
        <v>151</v>
      </c>
      <c r="E221" s="245" t="s">
        <v>19</v>
      </c>
      <c r="F221" s="246" t="s">
        <v>949</v>
      </c>
      <c r="G221" s="244"/>
      <c r="H221" s="247">
        <v>19.75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151</v>
      </c>
      <c r="AU221" s="253" t="s">
        <v>82</v>
      </c>
      <c r="AV221" s="14" t="s">
        <v>82</v>
      </c>
      <c r="AW221" s="14" t="s">
        <v>35</v>
      </c>
      <c r="AX221" s="14" t="s">
        <v>73</v>
      </c>
      <c r="AY221" s="253" t="s">
        <v>141</v>
      </c>
    </row>
    <row r="222" s="13" customFormat="1">
      <c r="A222" s="13"/>
      <c r="B222" s="233"/>
      <c r="C222" s="234"/>
      <c r="D222" s="228" t="s">
        <v>151</v>
      </c>
      <c r="E222" s="235" t="s">
        <v>19</v>
      </c>
      <c r="F222" s="236" t="s">
        <v>950</v>
      </c>
      <c r="G222" s="234"/>
      <c r="H222" s="235" t="s">
        <v>19</v>
      </c>
      <c r="I222" s="237"/>
      <c r="J222" s="234"/>
      <c r="K222" s="234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151</v>
      </c>
      <c r="AU222" s="242" t="s">
        <v>82</v>
      </c>
      <c r="AV222" s="13" t="s">
        <v>80</v>
      </c>
      <c r="AW222" s="13" t="s">
        <v>35</v>
      </c>
      <c r="AX222" s="13" t="s">
        <v>73</v>
      </c>
      <c r="AY222" s="242" t="s">
        <v>141</v>
      </c>
    </row>
    <row r="223" s="14" customFormat="1">
      <c r="A223" s="14"/>
      <c r="B223" s="243"/>
      <c r="C223" s="244"/>
      <c r="D223" s="228" t="s">
        <v>151</v>
      </c>
      <c r="E223" s="245" t="s">
        <v>19</v>
      </c>
      <c r="F223" s="246" t="s">
        <v>951</v>
      </c>
      <c r="G223" s="244"/>
      <c r="H223" s="247">
        <v>2.3330000000000002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151</v>
      </c>
      <c r="AU223" s="253" t="s">
        <v>82</v>
      </c>
      <c r="AV223" s="14" t="s">
        <v>82</v>
      </c>
      <c r="AW223" s="14" t="s">
        <v>35</v>
      </c>
      <c r="AX223" s="14" t="s">
        <v>73</v>
      </c>
      <c r="AY223" s="253" t="s">
        <v>141</v>
      </c>
    </row>
    <row r="224" s="15" customFormat="1">
      <c r="A224" s="15"/>
      <c r="B224" s="266"/>
      <c r="C224" s="267"/>
      <c r="D224" s="228" t="s">
        <v>151</v>
      </c>
      <c r="E224" s="268" t="s">
        <v>19</v>
      </c>
      <c r="F224" s="269" t="s">
        <v>190</v>
      </c>
      <c r="G224" s="267"/>
      <c r="H224" s="270">
        <v>55.75</v>
      </c>
      <c r="I224" s="271"/>
      <c r="J224" s="267"/>
      <c r="K224" s="267"/>
      <c r="L224" s="272"/>
      <c r="M224" s="273"/>
      <c r="N224" s="274"/>
      <c r="O224" s="274"/>
      <c r="P224" s="274"/>
      <c r="Q224" s="274"/>
      <c r="R224" s="274"/>
      <c r="S224" s="274"/>
      <c r="T224" s="27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6" t="s">
        <v>151</v>
      </c>
      <c r="AU224" s="276" t="s">
        <v>82</v>
      </c>
      <c r="AV224" s="15" t="s">
        <v>147</v>
      </c>
      <c r="AW224" s="15" t="s">
        <v>35</v>
      </c>
      <c r="AX224" s="15" t="s">
        <v>80</v>
      </c>
      <c r="AY224" s="276" t="s">
        <v>141</v>
      </c>
    </row>
    <row r="225" s="2" customFormat="1" ht="55.5" customHeight="1">
      <c r="A225" s="40"/>
      <c r="B225" s="41"/>
      <c r="C225" s="215" t="s">
        <v>275</v>
      </c>
      <c r="D225" s="215" t="s">
        <v>143</v>
      </c>
      <c r="E225" s="216" t="s">
        <v>952</v>
      </c>
      <c r="F225" s="217" t="s">
        <v>953</v>
      </c>
      <c r="G225" s="218" t="s">
        <v>146</v>
      </c>
      <c r="H225" s="219">
        <v>15</v>
      </c>
      <c r="I225" s="220"/>
      <c r="J225" s="221">
        <f>ROUND(I225*H225,2)</f>
        <v>0</v>
      </c>
      <c r="K225" s="217" t="s">
        <v>685</v>
      </c>
      <c r="L225" s="46"/>
      <c r="M225" s="222" t="s">
        <v>19</v>
      </c>
      <c r="N225" s="223" t="s">
        <v>46</v>
      </c>
      <c r="O225" s="87"/>
      <c r="P225" s="224">
        <f>O225*H225</f>
        <v>0</v>
      </c>
      <c r="Q225" s="224">
        <v>0.78061999999999998</v>
      </c>
      <c r="R225" s="224">
        <f>Q225*H225</f>
        <v>11.709299999999999</v>
      </c>
      <c r="S225" s="224">
        <v>0</v>
      </c>
      <c r="T225" s="225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26" t="s">
        <v>147</v>
      </c>
      <c r="AT225" s="226" t="s">
        <v>143</v>
      </c>
      <c r="AU225" s="226" t="s">
        <v>82</v>
      </c>
      <c r="AY225" s="19" t="s">
        <v>141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19" t="s">
        <v>147</v>
      </c>
      <c r="BK225" s="227">
        <f>ROUND(I225*H225,2)</f>
        <v>0</v>
      </c>
      <c r="BL225" s="19" t="s">
        <v>147</v>
      </c>
      <c r="BM225" s="226" t="s">
        <v>954</v>
      </c>
    </row>
    <row r="226" s="2" customFormat="1">
      <c r="A226" s="40"/>
      <c r="B226" s="41"/>
      <c r="C226" s="42"/>
      <c r="D226" s="228" t="s">
        <v>149</v>
      </c>
      <c r="E226" s="42"/>
      <c r="F226" s="229" t="s">
        <v>953</v>
      </c>
      <c r="G226" s="42"/>
      <c r="H226" s="42"/>
      <c r="I226" s="230"/>
      <c r="J226" s="42"/>
      <c r="K226" s="42"/>
      <c r="L226" s="46"/>
      <c r="M226" s="231"/>
      <c r="N226" s="232"/>
      <c r="O226" s="87"/>
      <c r="P226" s="87"/>
      <c r="Q226" s="87"/>
      <c r="R226" s="87"/>
      <c r="S226" s="87"/>
      <c r="T226" s="88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149</v>
      </c>
      <c r="AU226" s="19" t="s">
        <v>82</v>
      </c>
    </row>
    <row r="227" s="2" customFormat="1">
      <c r="A227" s="40"/>
      <c r="B227" s="41"/>
      <c r="C227" s="42"/>
      <c r="D227" s="254" t="s">
        <v>159</v>
      </c>
      <c r="E227" s="42"/>
      <c r="F227" s="255" t="s">
        <v>955</v>
      </c>
      <c r="G227" s="42"/>
      <c r="H227" s="42"/>
      <c r="I227" s="230"/>
      <c r="J227" s="42"/>
      <c r="K227" s="42"/>
      <c r="L227" s="46"/>
      <c r="M227" s="231"/>
      <c r="N227" s="232"/>
      <c r="O227" s="87"/>
      <c r="P227" s="87"/>
      <c r="Q227" s="87"/>
      <c r="R227" s="87"/>
      <c r="S227" s="87"/>
      <c r="T227" s="88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159</v>
      </c>
      <c r="AU227" s="19" t="s">
        <v>82</v>
      </c>
    </row>
    <row r="228" s="14" customFormat="1">
      <c r="A228" s="14"/>
      <c r="B228" s="243"/>
      <c r="C228" s="244"/>
      <c r="D228" s="228" t="s">
        <v>151</v>
      </c>
      <c r="E228" s="245" t="s">
        <v>19</v>
      </c>
      <c r="F228" s="246" t="s">
        <v>956</v>
      </c>
      <c r="G228" s="244"/>
      <c r="H228" s="247">
        <v>5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151</v>
      </c>
      <c r="AU228" s="253" t="s">
        <v>82</v>
      </c>
      <c r="AV228" s="14" t="s">
        <v>82</v>
      </c>
      <c r="AW228" s="14" t="s">
        <v>35</v>
      </c>
      <c r="AX228" s="14" t="s">
        <v>73</v>
      </c>
      <c r="AY228" s="253" t="s">
        <v>141</v>
      </c>
    </row>
    <row r="229" s="14" customFormat="1">
      <c r="A229" s="14"/>
      <c r="B229" s="243"/>
      <c r="C229" s="244"/>
      <c r="D229" s="228" t="s">
        <v>151</v>
      </c>
      <c r="E229" s="245" t="s">
        <v>19</v>
      </c>
      <c r="F229" s="246" t="s">
        <v>957</v>
      </c>
      <c r="G229" s="244"/>
      <c r="H229" s="247">
        <v>10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3" t="s">
        <v>151</v>
      </c>
      <c r="AU229" s="253" t="s">
        <v>82</v>
      </c>
      <c r="AV229" s="14" t="s">
        <v>82</v>
      </c>
      <c r="AW229" s="14" t="s">
        <v>35</v>
      </c>
      <c r="AX229" s="14" t="s">
        <v>73</v>
      </c>
      <c r="AY229" s="253" t="s">
        <v>141</v>
      </c>
    </row>
    <row r="230" s="15" customFormat="1">
      <c r="A230" s="15"/>
      <c r="B230" s="266"/>
      <c r="C230" s="267"/>
      <c r="D230" s="228" t="s">
        <v>151</v>
      </c>
      <c r="E230" s="268" t="s">
        <v>19</v>
      </c>
      <c r="F230" s="269" t="s">
        <v>190</v>
      </c>
      <c r="G230" s="267"/>
      <c r="H230" s="270">
        <v>15</v>
      </c>
      <c r="I230" s="271"/>
      <c r="J230" s="267"/>
      <c r="K230" s="267"/>
      <c r="L230" s="272"/>
      <c r="M230" s="273"/>
      <c r="N230" s="274"/>
      <c r="O230" s="274"/>
      <c r="P230" s="274"/>
      <c r="Q230" s="274"/>
      <c r="R230" s="274"/>
      <c r="S230" s="274"/>
      <c r="T230" s="27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6" t="s">
        <v>151</v>
      </c>
      <c r="AU230" s="276" t="s">
        <v>82</v>
      </c>
      <c r="AV230" s="15" t="s">
        <v>147</v>
      </c>
      <c r="AW230" s="15" t="s">
        <v>35</v>
      </c>
      <c r="AX230" s="15" t="s">
        <v>80</v>
      </c>
      <c r="AY230" s="276" t="s">
        <v>141</v>
      </c>
    </row>
    <row r="231" s="2" customFormat="1" ht="66.75" customHeight="1">
      <c r="A231" s="40"/>
      <c r="B231" s="41"/>
      <c r="C231" s="215" t="s">
        <v>282</v>
      </c>
      <c r="D231" s="215" t="s">
        <v>143</v>
      </c>
      <c r="E231" s="216" t="s">
        <v>958</v>
      </c>
      <c r="F231" s="217" t="s">
        <v>959</v>
      </c>
      <c r="G231" s="218" t="s">
        <v>146</v>
      </c>
      <c r="H231" s="219">
        <v>27.600000000000001</v>
      </c>
      <c r="I231" s="220"/>
      <c r="J231" s="221">
        <f>ROUND(I231*H231,2)</f>
        <v>0</v>
      </c>
      <c r="K231" s="217" t="s">
        <v>19</v>
      </c>
      <c r="L231" s="46"/>
      <c r="M231" s="222" t="s">
        <v>19</v>
      </c>
      <c r="N231" s="223" t="s">
        <v>46</v>
      </c>
      <c r="O231" s="87"/>
      <c r="P231" s="224">
        <f>O231*H231</f>
        <v>0</v>
      </c>
      <c r="Q231" s="224">
        <v>0.78061999999999998</v>
      </c>
      <c r="R231" s="224">
        <f>Q231*H231</f>
        <v>21.545112</v>
      </c>
      <c r="S231" s="224">
        <v>0</v>
      </c>
      <c r="T231" s="225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147</v>
      </c>
      <c r="AT231" s="226" t="s">
        <v>143</v>
      </c>
      <c r="AU231" s="226" t="s">
        <v>82</v>
      </c>
      <c r="AY231" s="19" t="s">
        <v>141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147</v>
      </c>
      <c r="BK231" s="227">
        <f>ROUND(I231*H231,2)</f>
        <v>0</v>
      </c>
      <c r="BL231" s="19" t="s">
        <v>147</v>
      </c>
      <c r="BM231" s="226" t="s">
        <v>960</v>
      </c>
    </row>
    <row r="232" s="2" customFormat="1">
      <c r="A232" s="40"/>
      <c r="B232" s="41"/>
      <c r="C232" s="42"/>
      <c r="D232" s="228" t="s">
        <v>149</v>
      </c>
      <c r="E232" s="42"/>
      <c r="F232" s="229" t="s">
        <v>959</v>
      </c>
      <c r="G232" s="42"/>
      <c r="H232" s="42"/>
      <c r="I232" s="230"/>
      <c r="J232" s="42"/>
      <c r="K232" s="42"/>
      <c r="L232" s="46"/>
      <c r="M232" s="231"/>
      <c r="N232" s="232"/>
      <c r="O232" s="87"/>
      <c r="P232" s="87"/>
      <c r="Q232" s="87"/>
      <c r="R232" s="87"/>
      <c r="S232" s="87"/>
      <c r="T232" s="88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149</v>
      </c>
      <c r="AU232" s="19" t="s">
        <v>82</v>
      </c>
    </row>
    <row r="233" s="14" customFormat="1">
      <c r="A233" s="14"/>
      <c r="B233" s="243"/>
      <c r="C233" s="244"/>
      <c r="D233" s="228" t="s">
        <v>151</v>
      </c>
      <c r="E233" s="245" t="s">
        <v>19</v>
      </c>
      <c r="F233" s="246" t="s">
        <v>961</v>
      </c>
      <c r="G233" s="244"/>
      <c r="H233" s="247">
        <v>27.600000000000001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151</v>
      </c>
      <c r="AU233" s="253" t="s">
        <v>82</v>
      </c>
      <c r="AV233" s="14" t="s">
        <v>82</v>
      </c>
      <c r="AW233" s="14" t="s">
        <v>35</v>
      </c>
      <c r="AX233" s="14" t="s">
        <v>80</v>
      </c>
      <c r="AY233" s="253" t="s">
        <v>141</v>
      </c>
    </row>
    <row r="234" s="13" customFormat="1">
      <c r="A234" s="13"/>
      <c r="B234" s="233"/>
      <c r="C234" s="234"/>
      <c r="D234" s="228" t="s">
        <v>151</v>
      </c>
      <c r="E234" s="235" t="s">
        <v>19</v>
      </c>
      <c r="F234" s="236" t="s">
        <v>962</v>
      </c>
      <c r="G234" s="234"/>
      <c r="H234" s="235" t="s">
        <v>19</v>
      </c>
      <c r="I234" s="237"/>
      <c r="J234" s="234"/>
      <c r="K234" s="234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151</v>
      </c>
      <c r="AU234" s="242" t="s">
        <v>82</v>
      </c>
      <c r="AV234" s="13" t="s">
        <v>80</v>
      </c>
      <c r="AW234" s="13" t="s">
        <v>35</v>
      </c>
      <c r="AX234" s="13" t="s">
        <v>73</v>
      </c>
      <c r="AY234" s="242" t="s">
        <v>141</v>
      </c>
    </row>
    <row r="235" s="2" customFormat="1" ht="55.5" customHeight="1">
      <c r="A235" s="40"/>
      <c r="B235" s="41"/>
      <c r="C235" s="215" t="s">
        <v>7</v>
      </c>
      <c r="D235" s="215" t="s">
        <v>143</v>
      </c>
      <c r="E235" s="216" t="s">
        <v>963</v>
      </c>
      <c r="F235" s="217" t="s">
        <v>964</v>
      </c>
      <c r="G235" s="218" t="s">
        <v>146</v>
      </c>
      <c r="H235" s="219">
        <v>10.4</v>
      </c>
      <c r="I235" s="220"/>
      <c r="J235" s="221">
        <f>ROUND(I235*H235,2)</f>
        <v>0</v>
      </c>
      <c r="K235" s="217" t="s">
        <v>685</v>
      </c>
      <c r="L235" s="46"/>
      <c r="M235" s="222" t="s">
        <v>19</v>
      </c>
      <c r="N235" s="223" t="s">
        <v>46</v>
      </c>
      <c r="O235" s="87"/>
      <c r="P235" s="224">
        <f>O235*H235</f>
        <v>0</v>
      </c>
      <c r="Q235" s="224">
        <v>1.0352600000000001</v>
      </c>
      <c r="R235" s="224">
        <f>Q235*H235</f>
        <v>10.766704000000001</v>
      </c>
      <c r="S235" s="224">
        <v>0</v>
      </c>
      <c r="T235" s="225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26" t="s">
        <v>147</v>
      </c>
      <c r="AT235" s="226" t="s">
        <v>143</v>
      </c>
      <c r="AU235" s="226" t="s">
        <v>82</v>
      </c>
      <c r="AY235" s="19" t="s">
        <v>141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19" t="s">
        <v>147</v>
      </c>
      <c r="BK235" s="227">
        <f>ROUND(I235*H235,2)</f>
        <v>0</v>
      </c>
      <c r="BL235" s="19" t="s">
        <v>147</v>
      </c>
      <c r="BM235" s="226" t="s">
        <v>965</v>
      </c>
    </row>
    <row r="236" s="2" customFormat="1">
      <c r="A236" s="40"/>
      <c r="B236" s="41"/>
      <c r="C236" s="42"/>
      <c r="D236" s="228" t="s">
        <v>149</v>
      </c>
      <c r="E236" s="42"/>
      <c r="F236" s="229" t="s">
        <v>964</v>
      </c>
      <c r="G236" s="42"/>
      <c r="H236" s="42"/>
      <c r="I236" s="230"/>
      <c r="J236" s="42"/>
      <c r="K236" s="42"/>
      <c r="L236" s="46"/>
      <c r="M236" s="231"/>
      <c r="N236" s="232"/>
      <c r="O236" s="87"/>
      <c r="P236" s="87"/>
      <c r="Q236" s="87"/>
      <c r="R236" s="87"/>
      <c r="S236" s="87"/>
      <c r="T236" s="88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149</v>
      </c>
      <c r="AU236" s="19" t="s">
        <v>82</v>
      </c>
    </row>
    <row r="237" s="2" customFormat="1">
      <c r="A237" s="40"/>
      <c r="B237" s="41"/>
      <c r="C237" s="42"/>
      <c r="D237" s="254" t="s">
        <v>159</v>
      </c>
      <c r="E237" s="42"/>
      <c r="F237" s="255" t="s">
        <v>966</v>
      </c>
      <c r="G237" s="42"/>
      <c r="H237" s="42"/>
      <c r="I237" s="230"/>
      <c r="J237" s="42"/>
      <c r="K237" s="42"/>
      <c r="L237" s="46"/>
      <c r="M237" s="231"/>
      <c r="N237" s="232"/>
      <c r="O237" s="87"/>
      <c r="P237" s="87"/>
      <c r="Q237" s="87"/>
      <c r="R237" s="87"/>
      <c r="S237" s="87"/>
      <c r="T237" s="88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159</v>
      </c>
      <c r="AU237" s="19" t="s">
        <v>82</v>
      </c>
    </row>
    <row r="238" s="14" customFormat="1">
      <c r="A238" s="14"/>
      <c r="B238" s="243"/>
      <c r="C238" s="244"/>
      <c r="D238" s="228" t="s">
        <v>151</v>
      </c>
      <c r="E238" s="245" t="s">
        <v>19</v>
      </c>
      <c r="F238" s="246" t="s">
        <v>967</v>
      </c>
      <c r="G238" s="244"/>
      <c r="H238" s="247">
        <v>10.4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3" t="s">
        <v>151</v>
      </c>
      <c r="AU238" s="253" t="s">
        <v>82</v>
      </c>
      <c r="AV238" s="14" t="s">
        <v>82</v>
      </c>
      <c r="AW238" s="14" t="s">
        <v>35</v>
      </c>
      <c r="AX238" s="14" t="s">
        <v>80</v>
      </c>
      <c r="AY238" s="253" t="s">
        <v>141</v>
      </c>
    </row>
    <row r="239" s="2" customFormat="1" ht="33" customHeight="1">
      <c r="A239" s="40"/>
      <c r="B239" s="41"/>
      <c r="C239" s="215" t="s">
        <v>294</v>
      </c>
      <c r="D239" s="215" t="s">
        <v>143</v>
      </c>
      <c r="E239" s="216" t="s">
        <v>968</v>
      </c>
      <c r="F239" s="217" t="s">
        <v>969</v>
      </c>
      <c r="G239" s="218" t="s">
        <v>146</v>
      </c>
      <c r="H239" s="219">
        <v>53</v>
      </c>
      <c r="I239" s="220"/>
      <c r="J239" s="221">
        <f>ROUND(I239*H239,2)</f>
        <v>0</v>
      </c>
      <c r="K239" s="217" t="s">
        <v>685</v>
      </c>
      <c r="L239" s="46"/>
      <c r="M239" s="222" t="s">
        <v>19</v>
      </c>
      <c r="N239" s="223" t="s">
        <v>46</v>
      </c>
      <c r="O239" s="87"/>
      <c r="P239" s="224">
        <f>O239*H239</f>
        <v>0</v>
      </c>
      <c r="Q239" s="224">
        <v>0</v>
      </c>
      <c r="R239" s="224">
        <f>Q239*H239</f>
        <v>0</v>
      </c>
      <c r="S239" s="224">
        <v>0</v>
      </c>
      <c r="T239" s="225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26" t="s">
        <v>147</v>
      </c>
      <c r="AT239" s="226" t="s">
        <v>143</v>
      </c>
      <c r="AU239" s="226" t="s">
        <v>82</v>
      </c>
      <c r="AY239" s="19" t="s">
        <v>141</v>
      </c>
      <c r="BE239" s="227">
        <f>IF(N239="základní",J239,0)</f>
        <v>0</v>
      </c>
      <c r="BF239" s="227">
        <f>IF(N239="snížená",J239,0)</f>
        <v>0</v>
      </c>
      <c r="BG239" s="227">
        <f>IF(N239="zákl. přenesená",J239,0)</f>
        <v>0</v>
      </c>
      <c r="BH239" s="227">
        <f>IF(N239="sníž. přenesená",J239,0)</f>
        <v>0</v>
      </c>
      <c r="BI239" s="227">
        <f>IF(N239="nulová",J239,0)</f>
        <v>0</v>
      </c>
      <c r="BJ239" s="19" t="s">
        <v>147</v>
      </c>
      <c r="BK239" s="227">
        <f>ROUND(I239*H239,2)</f>
        <v>0</v>
      </c>
      <c r="BL239" s="19" t="s">
        <v>147</v>
      </c>
      <c r="BM239" s="226" t="s">
        <v>970</v>
      </c>
    </row>
    <row r="240" s="2" customFormat="1">
      <c r="A240" s="40"/>
      <c r="B240" s="41"/>
      <c r="C240" s="42"/>
      <c r="D240" s="228" t="s">
        <v>149</v>
      </c>
      <c r="E240" s="42"/>
      <c r="F240" s="229" t="s">
        <v>969</v>
      </c>
      <c r="G240" s="42"/>
      <c r="H240" s="42"/>
      <c r="I240" s="230"/>
      <c r="J240" s="42"/>
      <c r="K240" s="42"/>
      <c r="L240" s="46"/>
      <c r="M240" s="231"/>
      <c r="N240" s="232"/>
      <c r="O240" s="87"/>
      <c r="P240" s="87"/>
      <c r="Q240" s="87"/>
      <c r="R240" s="87"/>
      <c r="S240" s="87"/>
      <c r="T240" s="88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149</v>
      </c>
      <c r="AU240" s="19" t="s">
        <v>82</v>
      </c>
    </row>
    <row r="241" s="2" customFormat="1">
      <c r="A241" s="40"/>
      <c r="B241" s="41"/>
      <c r="C241" s="42"/>
      <c r="D241" s="254" t="s">
        <v>159</v>
      </c>
      <c r="E241" s="42"/>
      <c r="F241" s="255" t="s">
        <v>971</v>
      </c>
      <c r="G241" s="42"/>
      <c r="H241" s="42"/>
      <c r="I241" s="230"/>
      <c r="J241" s="42"/>
      <c r="K241" s="42"/>
      <c r="L241" s="46"/>
      <c r="M241" s="231"/>
      <c r="N241" s="232"/>
      <c r="O241" s="87"/>
      <c r="P241" s="87"/>
      <c r="Q241" s="87"/>
      <c r="R241" s="87"/>
      <c r="S241" s="87"/>
      <c r="T241" s="88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159</v>
      </c>
      <c r="AU241" s="19" t="s">
        <v>82</v>
      </c>
    </row>
    <row r="242" s="14" customFormat="1">
      <c r="A242" s="14"/>
      <c r="B242" s="243"/>
      <c r="C242" s="244"/>
      <c r="D242" s="228" t="s">
        <v>151</v>
      </c>
      <c r="E242" s="245" t="s">
        <v>19</v>
      </c>
      <c r="F242" s="246" t="s">
        <v>956</v>
      </c>
      <c r="G242" s="244"/>
      <c r="H242" s="247">
        <v>5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151</v>
      </c>
      <c r="AU242" s="253" t="s">
        <v>82</v>
      </c>
      <c r="AV242" s="14" t="s">
        <v>82</v>
      </c>
      <c r="AW242" s="14" t="s">
        <v>35</v>
      </c>
      <c r="AX242" s="14" t="s">
        <v>73</v>
      </c>
      <c r="AY242" s="253" t="s">
        <v>141</v>
      </c>
    </row>
    <row r="243" s="14" customFormat="1">
      <c r="A243" s="14"/>
      <c r="B243" s="243"/>
      <c r="C243" s="244"/>
      <c r="D243" s="228" t="s">
        <v>151</v>
      </c>
      <c r="E243" s="245" t="s">
        <v>19</v>
      </c>
      <c r="F243" s="246" t="s">
        <v>972</v>
      </c>
      <c r="G243" s="244"/>
      <c r="H243" s="247">
        <v>10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151</v>
      </c>
      <c r="AU243" s="253" t="s">
        <v>82</v>
      </c>
      <c r="AV243" s="14" t="s">
        <v>82</v>
      </c>
      <c r="AW243" s="14" t="s">
        <v>35</v>
      </c>
      <c r="AX243" s="14" t="s">
        <v>73</v>
      </c>
      <c r="AY243" s="253" t="s">
        <v>141</v>
      </c>
    </row>
    <row r="244" s="14" customFormat="1">
      <c r="A244" s="14"/>
      <c r="B244" s="243"/>
      <c r="C244" s="244"/>
      <c r="D244" s="228" t="s">
        <v>151</v>
      </c>
      <c r="E244" s="245" t="s">
        <v>19</v>
      </c>
      <c r="F244" s="246" t="s">
        <v>973</v>
      </c>
      <c r="G244" s="244"/>
      <c r="H244" s="247">
        <v>10.4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151</v>
      </c>
      <c r="AU244" s="253" t="s">
        <v>82</v>
      </c>
      <c r="AV244" s="14" t="s">
        <v>82</v>
      </c>
      <c r="AW244" s="14" t="s">
        <v>35</v>
      </c>
      <c r="AX244" s="14" t="s">
        <v>73</v>
      </c>
      <c r="AY244" s="253" t="s">
        <v>141</v>
      </c>
    </row>
    <row r="245" s="14" customFormat="1">
      <c r="A245" s="14"/>
      <c r="B245" s="243"/>
      <c r="C245" s="244"/>
      <c r="D245" s="228" t="s">
        <v>151</v>
      </c>
      <c r="E245" s="245" t="s">
        <v>19</v>
      </c>
      <c r="F245" s="246" t="s">
        <v>961</v>
      </c>
      <c r="G245" s="244"/>
      <c r="H245" s="247">
        <v>27.600000000000001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151</v>
      </c>
      <c r="AU245" s="253" t="s">
        <v>82</v>
      </c>
      <c r="AV245" s="14" t="s">
        <v>82</v>
      </c>
      <c r="AW245" s="14" t="s">
        <v>35</v>
      </c>
      <c r="AX245" s="14" t="s">
        <v>73</v>
      </c>
      <c r="AY245" s="253" t="s">
        <v>141</v>
      </c>
    </row>
    <row r="246" s="15" customFormat="1">
      <c r="A246" s="15"/>
      <c r="B246" s="266"/>
      <c r="C246" s="267"/>
      <c r="D246" s="228" t="s">
        <v>151</v>
      </c>
      <c r="E246" s="268" t="s">
        <v>19</v>
      </c>
      <c r="F246" s="269" t="s">
        <v>190</v>
      </c>
      <c r="G246" s="267"/>
      <c r="H246" s="270">
        <v>53</v>
      </c>
      <c r="I246" s="271"/>
      <c r="J246" s="267"/>
      <c r="K246" s="267"/>
      <c r="L246" s="272"/>
      <c r="M246" s="273"/>
      <c r="N246" s="274"/>
      <c r="O246" s="274"/>
      <c r="P246" s="274"/>
      <c r="Q246" s="274"/>
      <c r="R246" s="274"/>
      <c r="S246" s="274"/>
      <c r="T246" s="27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6" t="s">
        <v>151</v>
      </c>
      <c r="AU246" s="276" t="s">
        <v>82</v>
      </c>
      <c r="AV246" s="15" t="s">
        <v>147</v>
      </c>
      <c r="AW246" s="15" t="s">
        <v>35</v>
      </c>
      <c r="AX246" s="15" t="s">
        <v>80</v>
      </c>
      <c r="AY246" s="276" t="s">
        <v>141</v>
      </c>
    </row>
    <row r="247" s="12" customFormat="1" ht="22.8" customHeight="1">
      <c r="A247" s="12"/>
      <c r="B247" s="199"/>
      <c r="C247" s="200"/>
      <c r="D247" s="201" t="s">
        <v>72</v>
      </c>
      <c r="E247" s="213" t="s">
        <v>175</v>
      </c>
      <c r="F247" s="213" t="s">
        <v>813</v>
      </c>
      <c r="G247" s="200"/>
      <c r="H247" s="200"/>
      <c r="I247" s="203"/>
      <c r="J247" s="214">
        <f>BK247</f>
        <v>0</v>
      </c>
      <c r="K247" s="200"/>
      <c r="L247" s="205"/>
      <c r="M247" s="206"/>
      <c r="N247" s="207"/>
      <c r="O247" s="207"/>
      <c r="P247" s="208">
        <f>SUM(P248:P255)</f>
        <v>0</v>
      </c>
      <c r="Q247" s="207"/>
      <c r="R247" s="208">
        <f>SUM(R248:R255)</f>
        <v>0</v>
      </c>
      <c r="S247" s="207"/>
      <c r="T247" s="209">
        <f>SUM(T248:T255)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0" t="s">
        <v>80</v>
      </c>
      <c r="AT247" s="211" t="s">
        <v>72</v>
      </c>
      <c r="AU247" s="211" t="s">
        <v>80</v>
      </c>
      <c r="AY247" s="210" t="s">
        <v>141</v>
      </c>
      <c r="BK247" s="212">
        <f>SUM(BK248:BK255)</f>
        <v>0</v>
      </c>
    </row>
    <row r="248" s="2" customFormat="1" ht="33" customHeight="1">
      <c r="A248" s="40"/>
      <c r="B248" s="41"/>
      <c r="C248" s="215" t="s">
        <v>301</v>
      </c>
      <c r="D248" s="215" t="s">
        <v>143</v>
      </c>
      <c r="E248" s="216" t="s">
        <v>974</v>
      </c>
      <c r="F248" s="217" t="s">
        <v>975</v>
      </c>
      <c r="G248" s="218" t="s">
        <v>146</v>
      </c>
      <c r="H248" s="219">
        <v>19</v>
      </c>
      <c r="I248" s="220"/>
      <c r="J248" s="221">
        <f>ROUND(I248*H248,2)</f>
        <v>0</v>
      </c>
      <c r="K248" s="217" t="s">
        <v>685</v>
      </c>
      <c r="L248" s="46"/>
      <c r="M248" s="222" t="s">
        <v>19</v>
      </c>
      <c r="N248" s="223" t="s">
        <v>46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6" t="s">
        <v>147</v>
      </c>
      <c r="AT248" s="226" t="s">
        <v>143</v>
      </c>
      <c r="AU248" s="226" t="s">
        <v>82</v>
      </c>
      <c r="AY248" s="19" t="s">
        <v>141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147</v>
      </c>
      <c r="BK248" s="227">
        <f>ROUND(I248*H248,2)</f>
        <v>0</v>
      </c>
      <c r="BL248" s="19" t="s">
        <v>147</v>
      </c>
      <c r="BM248" s="226" t="s">
        <v>976</v>
      </c>
    </row>
    <row r="249" s="2" customFormat="1">
      <c r="A249" s="40"/>
      <c r="B249" s="41"/>
      <c r="C249" s="42"/>
      <c r="D249" s="228" t="s">
        <v>149</v>
      </c>
      <c r="E249" s="42"/>
      <c r="F249" s="229" t="s">
        <v>975</v>
      </c>
      <c r="G249" s="42"/>
      <c r="H249" s="42"/>
      <c r="I249" s="230"/>
      <c r="J249" s="42"/>
      <c r="K249" s="42"/>
      <c r="L249" s="46"/>
      <c r="M249" s="231"/>
      <c r="N249" s="232"/>
      <c r="O249" s="87"/>
      <c r="P249" s="87"/>
      <c r="Q249" s="87"/>
      <c r="R249" s="87"/>
      <c r="S249" s="87"/>
      <c r="T249" s="88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149</v>
      </c>
      <c r="AU249" s="19" t="s">
        <v>82</v>
      </c>
    </row>
    <row r="250" s="2" customFormat="1">
      <c r="A250" s="40"/>
      <c r="B250" s="41"/>
      <c r="C250" s="42"/>
      <c r="D250" s="254" t="s">
        <v>159</v>
      </c>
      <c r="E250" s="42"/>
      <c r="F250" s="255" t="s">
        <v>977</v>
      </c>
      <c r="G250" s="42"/>
      <c r="H250" s="42"/>
      <c r="I250" s="230"/>
      <c r="J250" s="42"/>
      <c r="K250" s="42"/>
      <c r="L250" s="46"/>
      <c r="M250" s="231"/>
      <c r="N250" s="232"/>
      <c r="O250" s="87"/>
      <c r="P250" s="87"/>
      <c r="Q250" s="87"/>
      <c r="R250" s="87"/>
      <c r="S250" s="87"/>
      <c r="T250" s="88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159</v>
      </c>
      <c r="AU250" s="19" t="s">
        <v>82</v>
      </c>
    </row>
    <row r="251" s="14" customFormat="1">
      <c r="A251" s="14"/>
      <c r="B251" s="243"/>
      <c r="C251" s="244"/>
      <c r="D251" s="228" t="s">
        <v>151</v>
      </c>
      <c r="E251" s="245" t="s">
        <v>19</v>
      </c>
      <c r="F251" s="246" t="s">
        <v>275</v>
      </c>
      <c r="G251" s="244"/>
      <c r="H251" s="247">
        <v>19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151</v>
      </c>
      <c r="AU251" s="253" t="s">
        <v>82</v>
      </c>
      <c r="AV251" s="14" t="s">
        <v>82</v>
      </c>
      <c r="AW251" s="14" t="s">
        <v>35</v>
      </c>
      <c r="AX251" s="14" t="s">
        <v>80</v>
      </c>
      <c r="AY251" s="253" t="s">
        <v>141</v>
      </c>
    </row>
    <row r="252" s="2" customFormat="1" ht="37.8" customHeight="1">
      <c r="A252" s="40"/>
      <c r="B252" s="41"/>
      <c r="C252" s="215" t="s">
        <v>304</v>
      </c>
      <c r="D252" s="215" t="s">
        <v>143</v>
      </c>
      <c r="E252" s="216" t="s">
        <v>978</v>
      </c>
      <c r="F252" s="217" t="s">
        <v>979</v>
      </c>
      <c r="G252" s="218" t="s">
        <v>146</v>
      </c>
      <c r="H252" s="219">
        <v>19</v>
      </c>
      <c r="I252" s="220"/>
      <c r="J252" s="221">
        <f>ROUND(I252*H252,2)</f>
        <v>0</v>
      </c>
      <c r="K252" s="217" t="s">
        <v>685</v>
      </c>
      <c r="L252" s="46"/>
      <c r="M252" s="222" t="s">
        <v>19</v>
      </c>
      <c r="N252" s="223" t="s">
        <v>46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26" t="s">
        <v>147</v>
      </c>
      <c r="AT252" s="226" t="s">
        <v>143</v>
      </c>
      <c r="AU252" s="226" t="s">
        <v>82</v>
      </c>
      <c r="AY252" s="19" t="s">
        <v>141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19" t="s">
        <v>147</v>
      </c>
      <c r="BK252" s="227">
        <f>ROUND(I252*H252,2)</f>
        <v>0</v>
      </c>
      <c r="BL252" s="19" t="s">
        <v>147</v>
      </c>
      <c r="BM252" s="226" t="s">
        <v>980</v>
      </c>
    </row>
    <row r="253" s="2" customFormat="1">
      <c r="A253" s="40"/>
      <c r="B253" s="41"/>
      <c r="C253" s="42"/>
      <c r="D253" s="228" t="s">
        <v>149</v>
      </c>
      <c r="E253" s="42"/>
      <c r="F253" s="229" t="s">
        <v>979</v>
      </c>
      <c r="G253" s="42"/>
      <c r="H253" s="42"/>
      <c r="I253" s="230"/>
      <c r="J253" s="42"/>
      <c r="K253" s="42"/>
      <c r="L253" s="46"/>
      <c r="M253" s="231"/>
      <c r="N253" s="232"/>
      <c r="O253" s="87"/>
      <c r="P253" s="87"/>
      <c r="Q253" s="87"/>
      <c r="R253" s="87"/>
      <c r="S253" s="87"/>
      <c r="T253" s="88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149</v>
      </c>
      <c r="AU253" s="19" t="s">
        <v>82</v>
      </c>
    </row>
    <row r="254" s="2" customFormat="1">
      <c r="A254" s="40"/>
      <c r="B254" s="41"/>
      <c r="C254" s="42"/>
      <c r="D254" s="254" t="s">
        <v>159</v>
      </c>
      <c r="E254" s="42"/>
      <c r="F254" s="255" t="s">
        <v>981</v>
      </c>
      <c r="G254" s="42"/>
      <c r="H254" s="42"/>
      <c r="I254" s="230"/>
      <c r="J254" s="42"/>
      <c r="K254" s="42"/>
      <c r="L254" s="46"/>
      <c r="M254" s="231"/>
      <c r="N254" s="232"/>
      <c r="O254" s="87"/>
      <c r="P254" s="87"/>
      <c r="Q254" s="87"/>
      <c r="R254" s="87"/>
      <c r="S254" s="87"/>
      <c r="T254" s="88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159</v>
      </c>
      <c r="AU254" s="19" t="s">
        <v>82</v>
      </c>
    </row>
    <row r="255" s="14" customFormat="1">
      <c r="A255" s="14"/>
      <c r="B255" s="243"/>
      <c r="C255" s="244"/>
      <c r="D255" s="228" t="s">
        <v>151</v>
      </c>
      <c r="E255" s="245" t="s">
        <v>19</v>
      </c>
      <c r="F255" s="246" t="s">
        <v>275</v>
      </c>
      <c r="G255" s="244"/>
      <c r="H255" s="247">
        <v>19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151</v>
      </c>
      <c r="AU255" s="253" t="s">
        <v>82</v>
      </c>
      <c r="AV255" s="14" t="s">
        <v>82</v>
      </c>
      <c r="AW255" s="14" t="s">
        <v>35</v>
      </c>
      <c r="AX255" s="14" t="s">
        <v>80</v>
      </c>
      <c r="AY255" s="253" t="s">
        <v>141</v>
      </c>
    </row>
    <row r="256" s="12" customFormat="1" ht="22.8" customHeight="1">
      <c r="A256" s="12"/>
      <c r="B256" s="199"/>
      <c r="C256" s="200"/>
      <c r="D256" s="201" t="s">
        <v>72</v>
      </c>
      <c r="E256" s="213" t="s">
        <v>203</v>
      </c>
      <c r="F256" s="213" t="s">
        <v>371</v>
      </c>
      <c r="G256" s="200"/>
      <c r="H256" s="200"/>
      <c r="I256" s="203"/>
      <c r="J256" s="214">
        <f>BK256</f>
        <v>0</v>
      </c>
      <c r="K256" s="200"/>
      <c r="L256" s="205"/>
      <c r="M256" s="206"/>
      <c r="N256" s="207"/>
      <c r="O256" s="207"/>
      <c r="P256" s="208">
        <f>SUM(P257:P286)</f>
        <v>0</v>
      </c>
      <c r="Q256" s="207"/>
      <c r="R256" s="208">
        <f>SUM(R257:R286)</f>
        <v>0.42946799999999996</v>
      </c>
      <c r="S256" s="207"/>
      <c r="T256" s="209">
        <f>SUM(T257:T286)</f>
        <v>63.499000000000002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80</v>
      </c>
      <c r="AT256" s="211" t="s">
        <v>72</v>
      </c>
      <c r="AU256" s="211" t="s">
        <v>80</v>
      </c>
      <c r="AY256" s="210" t="s">
        <v>141</v>
      </c>
      <c r="BK256" s="212">
        <f>SUM(BK257:BK286)</f>
        <v>0</v>
      </c>
    </row>
    <row r="257" s="2" customFormat="1" ht="49.05" customHeight="1">
      <c r="A257" s="40"/>
      <c r="B257" s="41"/>
      <c r="C257" s="215" t="s">
        <v>310</v>
      </c>
      <c r="D257" s="215" t="s">
        <v>143</v>
      </c>
      <c r="E257" s="216" t="s">
        <v>182</v>
      </c>
      <c r="F257" s="217" t="s">
        <v>186</v>
      </c>
      <c r="G257" s="218" t="s">
        <v>184</v>
      </c>
      <c r="H257" s="219">
        <v>19.100000000000001</v>
      </c>
      <c r="I257" s="220"/>
      <c r="J257" s="221">
        <f>ROUND(I257*H257,2)</f>
        <v>0</v>
      </c>
      <c r="K257" s="217" t="s">
        <v>685</v>
      </c>
      <c r="L257" s="46"/>
      <c r="M257" s="222" t="s">
        <v>19</v>
      </c>
      <c r="N257" s="223" t="s">
        <v>46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1.8999999999999999</v>
      </c>
      <c r="T257" s="225">
        <f>S257*H257</f>
        <v>36.289999999999999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147</v>
      </c>
      <c r="AT257" s="226" t="s">
        <v>143</v>
      </c>
      <c r="AU257" s="226" t="s">
        <v>82</v>
      </c>
      <c r="AY257" s="19" t="s">
        <v>141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147</v>
      </c>
      <c r="BK257" s="227">
        <f>ROUND(I257*H257,2)</f>
        <v>0</v>
      </c>
      <c r="BL257" s="19" t="s">
        <v>147</v>
      </c>
      <c r="BM257" s="226" t="s">
        <v>982</v>
      </c>
    </row>
    <row r="258" s="2" customFormat="1">
      <c r="A258" s="40"/>
      <c r="B258" s="41"/>
      <c r="C258" s="42"/>
      <c r="D258" s="228" t="s">
        <v>149</v>
      </c>
      <c r="E258" s="42"/>
      <c r="F258" s="229" t="s">
        <v>186</v>
      </c>
      <c r="G258" s="42"/>
      <c r="H258" s="42"/>
      <c r="I258" s="230"/>
      <c r="J258" s="42"/>
      <c r="K258" s="42"/>
      <c r="L258" s="46"/>
      <c r="M258" s="231"/>
      <c r="N258" s="232"/>
      <c r="O258" s="87"/>
      <c r="P258" s="87"/>
      <c r="Q258" s="87"/>
      <c r="R258" s="87"/>
      <c r="S258" s="87"/>
      <c r="T258" s="88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149</v>
      </c>
      <c r="AU258" s="19" t="s">
        <v>82</v>
      </c>
    </row>
    <row r="259" s="2" customFormat="1">
      <c r="A259" s="40"/>
      <c r="B259" s="41"/>
      <c r="C259" s="42"/>
      <c r="D259" s="254" t="s">
        <v>159</v>
      </c>
      <c r="E259" s="42"/>
      <c r="F259" s="255" t="s">
        <v>820</v>
      </c>
      <c r="G259" s="42"/>
      <c r="H259" s="42"/>
      <c r="I259" s="230"/>
      <c r="J259" s="42"/>
      <c r="K259" s="42"/>
      <c r="L259" s="46"/>
      <c r="M259" s="231"/>
      <c r="N259" s="232"/>
      <c r="O259" s="87"/>
      <c r="P259" s="87"/>
      <c r="Q259" s="87"/>
      <c r="R259" s="87"/>
      <c r="S259" s="87"/>
      <c r="T259" s="88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159</v>
      </c>
      <c r="AU259" s="19" t="s">
        <v>82</v>
      </c>
    </row>
    <row r="260" s="14" customFormat="1">
      <c r="A260" s="14"/>
      <c r="B260" s="243"/>
      <c r="C260" s="244"/>
      <c r="D260" s="228" t="s">
        <v>151</v>
      </c>
      <c r="E260" s="245" t="s">
        <v>19</v>
      </c>
      <c r="F260" s="246" t="s">
        <v>983</v>
      </c>
      <c r="G260" s="244"/>
      <c r="H260" s="247">
        <v>10.800000000000001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151</v>
      </c>
      <c r="AU260" s="253" t="s">
        <v>82</v>
      </c>
      <c r="AV260" s="14" t="s">
        <v>82</v>
      </c>
      <c r="AW260" s="14" t="s">
        <v>35</v>
      </c>
      <c r="AX260" s="14" t="s">
        <v>73</v>
      </c>
      <c r="AY260" s="253" t="s">
        <v>141</v>
      </c>
    </row>
    <row r="261" s="14" customFormat="1">
      <c r="A261" s="14"/>
      <c r="B261" s="243"/>
      <c r="C261" s="244"/>
      <c r="D261" s="228" t="s">
        <v>151</v>
      </c>
      <c r="E261" s="245" t="s">
        <v>19</v>
      </c>
      <c r="F261" s="246" t="s">
        <v>984</v>
      </c>
      <c r="G261" s="244"/>
      <c r="H261" s="247">
        <v>8.3000000000000007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151</v>
      </c>
      <c r="AU261" s="253" t="s">
        <v>82</v>
      </c>
      <c r="AV261" s="14" t="s">
        <v>82</v>
      </c>
      <c r="AW261" s="14" t="s">
        <v>35</v>
      </c>
      <c r="AX261" s="14" t="s">
        <v>73</v>
      </c>
      <c r="AY261" s="253" t="s">
        <v>141</v>
      </c>
    </row>
    <row r="262" s="15" customFormat="1">
      <c r="A262" s="15"/>
      <c r="B262" s="266"/>
      <c r="C262" s="267"/>
      <c r="D262" s="228" t="s">
        <v>151</v>
      </c>
      <c r="E262" s="268" t="s">
        <v>19</v>
      </c>
      <c r="F262" s="269" t="s">
        <v>190</v>
      </c>
      <c r="G262" s="267"/>
      <c r="H262" s="270">
        <v>19.100000000000001</v>
      </c>
      <c r="I262" s="271"/>
      <c r="J262" s="267"/>
      <c r="K262" s="267"/>
      <c r="L262" s="272"/>
      <c r="M262" s="273"/>
      <c r="N262" s="274"/>
      <c r="O262" s="274"/>
      <c r="P262" s="274"/>
      <c r="Q262" s="274"/>
      <c r="R262" s="274"/>
      <c r="S262" s="274"/>
      <c r="T262" s="27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6" t="s">
        <v>151</v>
      </c>
      <c r="AU262" s="276" t="s">
        <v>82</v>
      </c>
      <c r="AV262" s="15" t="s">
        <v>147</v>
      </c>
      <c r="AW262" s="15" t="s">
        <v>35</v>
      </c>
      <c r="AX262" s="15" t="s">
        <v>80</v>
      </c>
      <c r="AY262" s="276" t="s">
        <v>141</v>
      </c>
    </row>
    <row r="263" s="2" customFormat="1" ht="37.8" customHeight="1">
      <c r="A263" s="40"/>
      <c r="B263" s="41"/>
      <c r="C263" s="215" t="s">
        <v>316</v>
      </c>
      <c r="D263" s="215" t="s">
        <v>143</v>
      </c>
      <c r="E263" s="216" t="s">
        <v>823</v>
      </c>
      <c r="F263" s="217" t="s">
        <v>824</v>
      </c>
      <c r="G263" s="218" t="s">
        <v>184</v>
      </c>
      <c r="H263" s="219">
        <v>14.800000000000001</v>
      </c>
      <c r="I263" s="220"/>
      <c r="J263" s="221">
        <f>ROUND(I263*H263,2)</f>
        <v>0</v>
      </c>
      <c r="K263" s="217" t="s">
        <v>685</v>
      </c>
      <c r="L263" s="46"/>
      <c r="M263" s="222" t="s">
        <v>19</v>
      </c>
      <c r="N263" s="223" t="s">
        <v>46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1.8200000000000001</v>
      </c>
      <c r="T263" s="225">
        <f>S263*H263</f>
        <v>26.936000000000003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147</v>
      </c>
      <c r="AT263" s="226" t="s">
        <v>143</v>
      </c>
      <c r="AU263" s="226" t="s">
        <v>82</v>
      </c>
      <c r="AY263" s="19" t="s">
        <v>141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147</v>
      </c>
      <c r="BK263" s="227">
        <f>ROUND(I263*H263,2)</f>
        <v>0</v>
      </c>
      <c r="BL263" s="19" t="s">
        <v>147</v>
      </c>
      <c r="BM263" s="226" t="s">
        <v>985</v>
      </c>
    </row>
    <row r="264" s="2" customFormat="1">
      <c r="A264" s="40"/>
      <c r="B264" s="41"/>
      <c r="C264" s="42"/>
      <c r="D264" s="228" t="s">
        <v>149</v>
      </c>
      <c r="E264" s="42"/>
      <c r="F264" s="229" t="s">
        <v>824</v>
      </c>
      <c r="G264" s="42"/>
      <c r="H264" s="42"/>
      <c r="I264" s="230"/>
      <c r="J264" s="42"/>
      <c r="K264" s="42"/>
      <c r="L264" s="46"/>
      <c r="M264" s="231"/>
      <c r="N264" s="232"/>
      <c r="O264" s="87"/>
      <c r="P264" s="87"/>
      <c r="Q264" s="87"/>
      <c r="R264" s="87"/>
      <c r="S264" s="87"/>
      <c r="T264" s="88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149</v>
      </c>
      <c r="AU264" s="19" t="s">
        <v>82</v>
      </c>
    </row>
    <row r="265" s="2" customFormat="1">
      <c r="A265" s="40"/>
      <c r="B265" s="41"/>
      <c r="C265" s="42"/>
      <c r="D265" s="254" t="s">
        <v>159</v>
      </c>
      <c r="E265" s="42"/>
      <c r="F265" s="255" t="s">
        <v>826</v>
      </c>
      <c r="G265" s="42"/>
      <c r="H265" s="42"/>
      <c r="I265" s="230"/>
      <c r="J265" s="42"/>
      <c r="K265" s="42"/>
      <c r="L265" s="46"/>
      <c r="M265" s="231"/>
      <c r="N265" s="232"/>
      <c r="O265" s="87"/>
      <c r="P265" s="87"/>
      <c r="Q265" s="87"/>
      <c r="R265" s="87"/>
      <c r="S265" s="87"/>
      <c r="T265" s="88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159</v>
      </c>
      <c r="AU265" s="19" t="s">
        <v>82</v>
      </c>
    </row>
    <row r="266" s="14" customFormat="1">
      <c r="A266" s="14"/>
      <c r="B266" s="243"/>
      <c r="C266" s="244"/>
      <c r="D266" s="228" t="s">
        <v>151</v>
      </c>
      <c r="E266" s="245" t="s">
        <v>19</v>
      </c>
      <c r="F266" s="246" t="s">
        <v>986</v>
      </c>
      <c r="G266" s="244"/>
      <c r="H266" s="247">
        <v>0.80000000000000004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151</v>
      </c>
      <c r="AU266" s="253" t="s">
        <v>82</v>
      </c>
      <c r="AV266" s="14" t="s">
        <v>82</v>
      </c>
      <c r="AW266" s="14" t="s">
        <v>35</v>
      </c>
      <c r="AX266" s="14" t="s">
        <v>73</v>
      </c>
      <c r="AY266" s="253" t="s">
        <v>141</v>
      </c>
    </row>
    <row r="267" s="14" customFormat="1">
      <c r="A267" s="14"/>
      <c r="B267" s="243"/>
      <c r="C267" s="244"/>
      <c r="D267" s="228" t="s">
        <v>151</v>
      </c>
      <c r="E267" s="245" t="s">
        <v>19</v>
      </c>
      <c r="F267" s="246" t="s">
        <v>987</v>
      </c>
      <c r="G267" s="244"/>
      <c r="H267" s="247">
        <v>7.9000000000000004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151</v>
      </c>
      <c r="AU267" s="253" t="s">
        <v>82</v>
      </c>
      <c r="AV267" s="14" t="s">
        <v>82</v>
      </c>
      <c r="AW267" s="14" t="s">
        <v>35</v>
      </c>
      <c r="AX267" s="14" t="s">
        <v>73</v>
      </c>
      <c r="AY267" s="253" t="s">
        <v>141</v>
      </c>
    </row>
    <row r="268" s="14" customFormat="1">
      <c r="A268" s="14"/>
      <c r="B268" s="243"/>
      <c r="C268" s="244"/>
      <c r="D268" s="228" t="s">
        <v>151</v>
      </c>
      <c r="E268" s="245" t="s">
        <v>19</v>
      </c>
      <c r="F268" s="246" t="s">
        <v>988</v>
      </c>
      <c r="G268" s="244"/>
      <c r="H268" s="247">
        <v>4.9000000000000004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151</v>
      </c>
      <c r="AU268" s="253" t="s">
        <v>82</v>
      </c>
      <c r="AV268" s="14" t="s">
        <v>82</v>
      </c>
      <c r="AW268" s="14" t="s">
        <v>35</v>
      </c>
      <c r="AX268" s="14" t="s">
        <v>73</v>
      </c>
      <c r="AY268" s="253" t="s">
        <v>141</v>
      </c>
    </row>
    <row r="269" s="14" customFormat="1">
      <c r="A269" s="14"/>
      <c r="B269" s="243"/>
      <c r="C269" s="244"/>
      <c r="D269" s="228" t="s">
        <v>151</v>
      </c>
      <c r="E269" s="245" t="s">
        <v>19</v>
      </c>
      <c r="F269" s="246" t="s">
        <v>989</v>
      </c>
      <c r="G269" s="244"/>
      <c r="H269" s="247">
        <v>1.2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151</v>
      </c>
      <c r="AU269" s="253" t="s">
        <v>82</v>
      </c>
      <c r="AV269" s="14" t="s">
        <v>82</v>
      </c>
      <c r="AW269" s="14" t="s">
        <v>35</v>
      </c>
      <c r="AX269" s="14" t="s">
        <v>73</v>
      </c>
      <c r="AY269" s="253" t="s">
        <v>141</v>
      </c>
    </row>
    <row r="270" s="15" customFormat="1">
      <c r="A270" s="15"/>
      <c r="B270" s="266"/>
      <c r="C270" s="267"/>
      <c r="D270" s="228" t="s">
        <v>151</v>
      </c>
      <c r="E270" s="268" t="s">
        <v>19</v>
      </c>
      <c r="F270" s="269" t="s">
        <v>190</v>
      </c>
      <c r="G270" s="267"/>
      <c r="H270" s="270">
        <v>14.800000000000001</v>
      </c>
      <c r="I270" s="271"/>
      <c r="J270" s="267"/>
      <c r="K270" s="267"/>
      <c r="L270" s="272"/>
      <c r="M270" s="273"/>
      <c r="N270" s="274"/>
      <c r="O270" s="274"/>
      <c r="P270" s="274"/>
      <c r="Q270" s="274"/>
      <c r="R270" s="274"/>
      <c r="S270" s="274"/>
      <c r="T270" s="27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6" t="s">
        <v>151</v>
      </c>
      <c r="AU270" s="276" t="s">
        <v>82</v>
      </c>
      <c r="AV270" s="15" t="s">
        <v>147</v>
      </c>
      <c r="AW270" s="15" t="s">
        <v>35</v>
      </c>
      <c r="AX270" s="15" t="s">
        <v>80</v>
      </c>
      <c r="AY270" s="276" t="s">
        <v>141</v>
      </c>
    </row>
    <row r="271" s="2" customFormat="1" ht="37.8" customHeight="1">
      <c r="A271" s="40"/>
      <c r="B271" s="41"/>
      <c r="C271" s="215" t="s">
        <v>323</v>
      </c>
      <c r="D271" s="215" t="s">
        <v>143</v>
      </c>
      <c r="E271" s="216" t="s">
        <v>197</v>
      </c>
      <c r="F271" s="217" t="s">
        <v>200</v>
      </c>
      <c r="G271" s="218" t="s">
        <v>184</v>
      </c>
      <c r="H271" s="219">
        <v>12.733000000000001</v>
      </c>
      <c r="I271" s="220"/>
      <c r="J271" s="221">
        <f>ROUND(I271*H271,2)</f>
        <v>0</v>
      </c>
      <c r="K271" s="217" t="s">
        <v>685</v>
      </c>
      <c r="L271" s="46"/>
      <c r="M271" s="222" t="s">
        <v>19</v>
      </c>
      <c r="N271" s="223" t="s">
        <v>46</v>
      </c>
      <c r="O271" s="87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26" t="s">
        <v>147</v>
      </c>
      <c r="AT271" s="226" t="s">
        <v>143</v>
      </c>
      <c r="AU271" s="226" t="s">
        <v>82</v>
      </c>
      <c r="AY271" s="19" t="s">
        <v>141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19" t="s">
        <v>147</v>
      </c>
      <c r="BK271" s="227">
        <f>ROUND(I271*H271,2)</f>
        <v>0</v>
      </c>
      <c r="BL271" s="19" t="s">
        <v>147</v>
      </c>
      <c r="BM271" s="226" t="s">
        <v>990</v>
      </c>
    </row>
    <row r="272" s="2" customFormat="1">
      <c r="A272" s="40"/>
      <c r="B272" s="41"/>
      <c r="C272" s="42"/>
      <c r="D272" s="228" t="s">
        <v>149</v>
      </c>
      <c r="E272" s="42"/>
      <c r="F272" s="229" t="s">
        <v>200</v>
      </c>
      <c r="G272" s="42"/>
      <c r="H272" s="42"/>
      <c r="I272" s="230"/>
      <c r="J272" s="42"/>
      <c r="K272" s="42"/>
      <c r="L272" s="46"/>
      <c r="M272" s="231"/>
      <c r="N272" s="232"/>
      <c r="O272" s="87"/>
      <c r="P272" s="87"/>
      <c r="Q272" s="87"/>
      <c r="R272" s="87"/>
      <c r="S272" s="87"/>
      <c r="T272" s="88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149</v>
      </c>
      <c r="AU272" s="19" t="s">
        <v>82</v>
      </c>
    </row>
    <row r="273" s="2" customFormat="1">
      <c r="A273" s="40"/>
      <c r="B273" s="41"/>
      <c r="C273" s="42"/>
      <c r="D273" s="254" t="s">
        <v>159</v>
      </c>
      <c r="E273" s="42"/>
      <c r="F273" s="255" t="s">
        <v>829</v>
      </c>
      <c r="G273" s="42"/>
      <c r="H273" s="42"/>
      <c r="I273" s="230"/>
      <c r="J273" s="42"/>
      <c r="K273" s="42"/>
      <c r="L273" s="46"/>
      <c r="M273" s="231"/>
      <c r="N273" s="232"/>
      <c r="O273" s="87"/>
      <c r="P273" s="87"/>
      <c r="Q273" s="87"/>
      <c r="R273" s="87"/>
      <c r="S273" s="87"/>
      <c r="T273" s="88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159</v>
      </c>
      <c r="AU273" s="19" t="s">
        <v>82</v>
      </c>
    </row>
    <row r="274" s="14" customFormat="1">
      <c r="A274" s="14"/>
      <c r="B274" s="243"/>
      <c r="C274" s="244"/>
      <c r="D274" s="228" t="s">
        <v>151</v>
      </c>
      <c r="E274" s="245" t="s">
        <v>19</v>
      </c>
      <c r="F274" s="246" t="s">
        <v>991</v>
      </c>
      <c r="G274" s="244"/>
      <c r="H274" s="247">
        <v>7.2000000000000002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151</v>
      </c>
      <c r="AU274" s="253" t="s">
        <v>82</v>
      </c>
      <c r="AV274" s="14" t="s">
        <v>82</v>
      </c>
      <c r="AW274" s="14" t="s">
        <v>35</v>
      </c>
      <c r="AX274" s="14" t="s">
        <v>73</v>
      </c>
      <c r="AY274" s="253" t="s">
        <v>141</v>
      </c>
    </row>
    <row r="275" s="14" customFormat="1">
      <c r="A275" s="14"/>
      <c r="B275" s="243"/>
      <c r="C275" s="244"/>
      <c r="D275" s="228" t="s">
        <v>151</v>
      </c>
      <c r="E275" s="245" t="s">
        <v>19</v>
      </c>
      <c r="F275" s="246" t="s">
        <v>992</v>
      </c>
      <c r="G275" s="244"/>
      <c r="H275" s="247">
        <v>5.5330000000000004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151</v>
      </c>
      <c r="AU275" s="253" t="s">
        <v>82</v>
      </c>
      <c r="AV275" s="14" t="s">
        <v>82</v>
      </c>
      <c r="AW275" s="14" t="s">
        <v>35</v>
      </c>
      <c r="AX275" s="14" t="s">
        <v>73</v>
      </c>
      <c r="AY275" s="253" t="s">
        <v>141</v>
      </c>
    </row>
    <row r="276" s="15" customFormat="1">
      <c r="A276" s="15"/>
      <c r="B276" s="266"/>
      <c r="C276" s="267"/>
      <c r="D276" s="228" t="s">
        <v>151</v>
      </c>
      <c r="E276" s="268" t="s">
        <v>19</v>
      </c>
      <c r="F276" s="269" t="s">
        <v>190</v>
      </c>
      <c r="G276" s="267"/>
      <c r="H276" s="270">
        <v>12.733000000000001</v>
      </c>
      <c r="I276" s="271"/>
      <c r="J276" s="267"/>
      <c r="K276" s="267"/>
      <c r="L276" s="272"/>
      <c r="M276" s="273"/>
      <c r="N276" s="274"/>
      <c r="O276" s="274"/>
      <c r="P276" s="274"/>
      <c r="Q276" s="274"/>
      <c r="R276" s="274"/>
      <c r="S276" s="274"/>
      <c r="T276" s="27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6" t="s">
        <v>151</v>
      </c>
      <c r="AU276" s="276" t="s">
        <v>82</v>
      </c>
      <c r="AV276" s="15" t="s">
        <v>147</v>
      </c>
      <c r="AW276" s="15" t="s">
        <v>35</v>
      </c>
      <c r="AX276" s="15" t="s">
        <v>80</v>
      </c>
      <c r="AY276" s="276" t="s">
        <v>141</v>
      </c>
    </row>
    <row r="277" s="2" customFormat="1" ht="24.15" customHeight="1">
      <c r="A277" s="40"/>
      <c r="B277" s="41"/>
      <c r="C277" s="215" t="s">
        <v>330</v>
      </c>
      <c r="D277" s="215" t="s">
        <v>143</v>
      </c>
      <c r="E277" s="216" t="s">
        <v>384</v>
      </c>
      <c r="F277" s="217" t="s">
        <v>385</v>
      </c>
      <c r="G277" s="218" t="s">
        <v>146</v>
      </c>
      <c r="H277" s="219">
        <v>7.7999999999999998</v>
      </c>
      <c r="I277" s="220"/>
      <c r="J277" s="221">
        <f>ROUND(I277*H277,2)</f>
        <v>0</v>
      </c>
      <c r="K277" s="217" t="s">
        <v>685</v>
      </c>
      <c r="L277" s="46"/>
      <c r="M277" s="222" t="s">
        <v>19</v>
      </c>
      <c r="N277" s="223" t="s">
        <v>46</v>
      </c>
      <c r="O277" s="87"/>
      <c r="P277" s="224">
        <f>O277*H277</f>
        <v>0</v>
      </c>
      <c r="Q277" s="224">
        <v>0</v>
      </c>
      <c r="R277" s="224">
        <f>Q277*H277</f>
        <v>0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147</v>
      </c>
      <c r="AT277" s="226" t="s">
        <v>143</v>
      </c>
      <c r="AU277" s="226" t="s">
        <v>82</v>
      </c>
      <c r="AY277" s="19" t="s">
        <v>141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147</v>
      </c>
      <c r="BK277" s="227">
        <f>ROUND(I277*H277,2)</f>
        <v>0</v>
      </c>
      <c r="BL277" s="19" t="s">
        <v>147</v>
      </c>
      <c r="BM277" s="226" t="s">
        <v>993</v>
      </c>
    </row>
    <row r="278" s="2" customFormat="1">
      <c r="A278" s="40"/>
      <c r="B278" s="41"/>
      <c r="C278" s="42"/>
      <c r="D278" s="228" t="s">
        <v>149</v>
      </c>
      <c r="E278" s="42"/>
      <c r="F278" s="229" t="s">
        <v>385</v>
      </c>
      <c r="G278" s="42"/>
      <c r="H278" s="42"/>
      <c r="I278" s="230"/>
      <c r="J278" s="42"/>
      <c r="K278" s="42"/>
      <c r="L278" s="46"/>
      <c r="M278" s="231"/>
      <c r="N278" s="232"/>
      <c r="O278" s="87"/>
      <c r="P278" s="87"/>
      <c r="Q278" s="87"/>
      <c r="R278" s="87"/>
      <c r="S278" s="87"/>
      <c r="T278" s="88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149</v>
      </c>
      <c r="AU278" s="19" t="s">
        <v>82</v>
      </c>
    </row>
    <row r="279" s="2" customFormat="1">
      <c r="A279" s="40"/>
      <c r="B279" s="41"/>
      <c r="C279" s="42"/>
      <c r="D279" s="254" t="s">
        <v>159</v>
      </c>
      <c r="E279" s="42"/>
      <c r="F279" s="255" t="s">
        <v>994</v>
      </c>
      <c r="G279" s="42"/>
      <c r="H279" s="42"/>
      <c r="I279" s="230"/>
      <c r="J279" s="42"/>
      <c r="K279" s="42"/>
      <c r="L279" s="46"/>
      <c r="M279" s="231"/>
      <c r="N279" s="232"/>
      <c r="O279" s="87"/>
      <c r="P279" s="87"/>
      <c r="Q279" s="87"/>
      <c r="R279" s="87"/>
      <c r="S279" s="87"/>
      <c r="T279" s="88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159</v>
      </c>
      <c r="AU279" s="19" t="s">
        <v>82</v>
      </c>
    </row>
    <row r="280" s="13" customFormat="1">
      <c r="A280" s="13"/>
      <c r="B280" s="233"/>
      <c r="C280" s="234"/>
      <c r="D280" s="228" t="s">
        <v>151</v>
      </c>
      <c r="E280" s="235" t="s">
        <v>19</v>
      </c>
      <c r="F280" s="236" t="s">
        <v>995</v>
      </c>
      <c r="G280" s="234"/>
      <c r="H280" s="235" t="s">
        <v>19</v>
      </c>
      <c r="I280" s="237"/>
      <c r="J280" s="234"/>
      <c r="K280" s="234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151</v>
      </c>
      <c r="AU280" s="242" t="s">
        <v>82</v>
      </c>
      <c r="AV280" s="13" t="s">
        <v>80</v>
      </c>
      <c r="AW280" s="13" t="s">
        <v>35</v>
      </c>
      <c r="AX280" s="13" t="s">
        <v>73</v>
      </c>
      <c r="AY280" s="242" t="s">
        <v>141</v>
      </c>
    </row>
    <row r="281" s="14" customFormat="1">
      <c r="A281" s="14"/>
      <c r="B281" s="243"/>
      <c r="C281" s="244"/>
      <c r="D281" s="228" t="s">
        <v>151</v>
      </c>
      <c r="E281" s="245" t="s">
        <v>19</v>
      </c>
      <c r="F281" s="246" t="s">
        <v>996</v>
      </c>
      <c r="G281" s="244"/>
      <c r="H281" s="247">
        <v>7.7999999999999998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151</v>
      </c>
      <c r="AU281" s="253" t="s">
        <v>82</v>
      </c>
      <c r="AV281" s="14" t="s">
        <v>82</v>
      </c>
      <c r="AW281" s="14" t="s">
        <v>35</v>
      </c>
      <c r="AX281" s="14" t="s">
        <v>80</v>
      </c>
      <c r="AY281" s="253" t="s">
        <v>141</v>
      </c>
    </row>
    <row r="282" s="2" customFormat="1" ht="66.75" customHeight="1">
      <c r="A282" s="40"/>
      <c r="B282" s="41"/>
      <c r="C282" s="215" t="s">
        <v>336</v>
      </c>
      <c r="D282" s="215" t="s">
        <v>143</v>
      </c>
      <c r="E282" s="216" t="s">
        <v>997</v>
      </c>
      <c r="F282" s="217" t="s">
        <v>998</v>
      </c>
      <c r="G282" s="218" t="s">
        <v>146</v>
      </c>
      <c r="H282" s="219">
        <v>7.7999999999999998</v>
      </c>
      <c r="I282" s="220"/>
      <c r="J282" s="221">
        <f>ROUND(I282*H282,2)</f>
        <v>0</v>
      </c>
      <c r="K282" s="217" t="s">
        <v>685</v>
      </c>
      <c r="L282" s="46"/>
      <c r="M282" s="222" t="s">
        <v>19</v>
      </c>
      <c r="N282" s="223" t="s">
        <v>46</v>
      </c>
      <c r="O282" s="87"/>
      <c r="P282" s="224">
        <f>O282*H282</f>
        <v>0</v>
      </c>
      <c r="Q282" s="224">
        <v>0.055059999999999998</v>
      </c>
      <c r="R282" s="224">
        <f>Q282*H282</f>
        <v>0.42946799999999996</v>
      </c>
      <c r="S282" s="224">
        <v>0.035000000000000003</v>
      </c>
      <c r="T282" s="225">
        <f>S282*H282</f>
        <v>0.27300000000000002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26" t="s">
        <v>147</v>
      </c>
      <c r="AT282" s="226" t="s">
        <v>143</v>
      </c>
      <c r="AU282" s="226" t="s">
        <v>82</v>
      </c>
      <c r="AY282" s="19" t="s">
        <v>141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19" t="s">
        <v>147</v>
      </c>
      <c r="BK282" s="227">
        <f>ROUND(I282*H282,2)</f>
        <v>0</v>
      </c>
      <c r="BL282" s="19" t="s">
        <v>147</v>
      </c>
      <c r="BM282" s="226" t="s">
        <v>999</v>
      </c>
    </row>
    <row r="283" s="2" customFormat="1">
      <c r="A283" s="40"/>
      <c r="B283" s="41"/>
      <c r="C283" s="42"/>
      <c r="D283" s="228" t="s">
        <v>149</v>
      </c>
      <c r="E283" s="42"/>
      <c r="F283" s="229" t="s">
        <v>998</v>
      </c>
      <c r="G283" s="42"/>
      <c r="H283" s="42"/>
      <c r="I283" s="230"/>
      <c r="J283" s="42"/>
      <c r="K283" s="42"/>
      <c r="L283" s="46"/>
      <c r="M283" s="231"/>
      <c r="N283" s="232"/>
      <c r="O283" s="87"/>
      <c r="P283" s="87"/>
      <c r="Q283" s="87"/>
      <c r="R283" s="87"/>
      <c r="S283" s="87"/>
      <c r="T283" s="88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149</v>
      </c>
      <c r="AU283" s="19" t="s">
        <v>82</v>
      </c>
    </row>
    <row r="284" s="2" customFormat="1">
      <c r="A284" s="40"/>
      <c r="B284" s="41"/>
      <c r="C284" s="42"/>
      <c r="D284" s="254" t="s">
        <v>159</v>
      </c>
      <c r="E284" s="42"/>
      <c r="F284" s="255" t="s">
        <v>1000</v>
      </c>
      <c r="G284" s="42"/>
      <c r="H284" s="42"/>
      <c r="I284" s="230"/>
      <c r="J284" s="42"/>
      <c r="K284" s="42"/>
      <c r="L284" s="46"/>
      <c r="M284" s="231"/>
      <c r="N284" s="232"/>
      <c r="O284" s="87"/>
      <c r="P284" s="87"/>
      <c r="Q284" s="87"/>
      <c r="R284" s="87"/>
      <c r="S284" s="87"/>
      <c r="T284" s="88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159</v>
      </c>
      <c r="AU284" s="19" t="s">
        <v>82</v>
      </c>
    </row>
    <row r="285" s="13" customFormat="1">
      <c r="A285" s="13"/>
      <c r="B285" s="233"/>
      <c r="C285" s="234"/>
      <c r="D285" s="228" t="s">
        <v>151</v>
      </c>
      <c r="E285" s="235" t="s">
        <v>19</v>
      </c>
      <c r="F285" s="236" t="s">
        <v>1001</v>
      </c>
      <c r="G285" s="234"/>
      <c r="H285" s="235" t="s">
        <v>19</v>
      </c>
      <c r="I285" s="237"/>
      <c r="J285" s="234"/>
      <c r="K285" s="234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151</v>
      </c>
      <c r="AU285" s="242" t="s">
        <v>82</v>
      </c>
      <c r="AV285" s="13" t="s">
        <v>80</v>
      </c>
      <c r="AW285" s="13" t="s">
        <v>35</v>
      </c>
      <c r="AX285" s="13" t="s">
        <v>73</v>
      </c>
      <c r="AY285" s="242" t="s">
        <v>141</v>
      </c>
    </row>
    <row r="286" s="14" customFormat="1">
      <c r="A286" s="14"/>
      <c r="B286" s="243"/>
      <c r="C286" s="244"/>
      <c r="D286" s="228" t="s">
        <v>151</v>
      </c>
      <c r="E286" s="245" t="s">
        <v>19</v>
      </c>
      <c r="F286" s="246" t="s">
        <v>1002</v>
      </c>
      <c r="G286" s="244"/>
      <c r="H286" s="247">
        <v>7.7999999999999998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151</v>
      </c>
      <c r="AU286" s="253" t="s">
        <v>82</v>
      </c>
      <c r="AV286" s="14" t="s">
        <v>82</v>
      </c>
      <c r="AW286" s="14" t="s">
        <v>35</v>
      </c>
      <c r="AX286" s="14" t="s">
        <v>80</v>
      </c>
      <c r="AY286" s="253" t="s">
        <v>141</v>
      </c>
    </row>
    <row r="287" s="12" customFormat="1" ht="22.8" customHeight="1">
      <c r="A287" s="12"/>
      <c r="B287" s="199"/>
      <c r="C287" s="200"/>
      <c r="D287" s="201" t="s">
        <v>72</v>
      </c>
      <c r="E287" s="213" t="s">
        <v>389</v>
      </c>
      <c r="F287" s="213" t="s">
        <v>845</v>
      </c>
      <c r="G287" s="200"/>
      <c r="H287" s="200"/>
      <c r="I287" s="203"/>
      <c r="J287" s="214">
        <f>BK287</f>
        <v>0</v>
      </c>
      <c r="K287" s="200"/>
      <c r="L287" s="205"/>
      <c r="M287" s="206"/>
      <c r="N287" s="207"/>
      <c r="O287" s="207"/>
      <c r="P287" s="208">
        <f>SUM(P288:P318)</f>
        <v>0</v>
      </c>
      <c r="Q287" s="207"/>
      <c r="R287" s="208">
        <f>SUM(R288:R318)</f>
        <v>0</v>
      </c>
      <c r="S287" s="207"/>
      <c r="T287" s="209">
        <f>SUM(T288:T318)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0" t="s">
        <v>80</v>
      </c>
      <c r="AT287" s="211" t="s">
        <v>72</v>
      </c>
      <c r="AU287" s="211" t="s">
        <v>80</v>
      </c>
      <c r="AY287" s="210" t="s">
        <v>141</v>
      </c>
      <c r="BK287" s="212">
        <f>SUM(BK288:BK318)</f>
        <v>0</v>
      </c>
    </row>
    <row r="288" s="2" customFormat="1" ht="24.15" customHeight="1">
      <c r="A288" s="40"/>
      <c r="B288" s="41"/>
      <c r="C288" s="215" t="s">
        <v>343</v>
      </c>
      <c r="D288" s="215" t="s">
        <v>143</v>
      </c>
      <c r="E288" s="216" t="s">
        <v>846</v>
      </c>
      <c r="F288" s="217" t="s">
        <v>847</v>
      </c>
      <c r="G288" s="218" t="s">
        <v>184</v>
      </c>
      <c r="H288" s="219">
        <v>6.5</v>
      </c>
      <c r="I288" s="220"/>
      <c r="J288" s="221">
        <f>ROUND(I288*H288,2)</f>
        <v>0</v>
      </c>
      <c r="K288" s="217" t="s">
        <v>19</v>
      </c>
      <c r="L288" s="46"/>
      <c r="M288" s="222" t="s">
        <v>19</v>
      </c>
      <c r="N288" s="223" t="s">
        <v>46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6" t="s">
        <v>147</v>
      </c>
      <c r="AT288" s="226" t="s">
        <v>143</v>
      </c>
      <c r="AU288" s="226" t="s">
        <v>82</v>
      </c>
      <c r="AY288" s="19" t="s">
        <v>141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9" t="s">
        <v>147</v>
      </c>
      <c r="BK288" s="227">
        <f>ROUND(I288*H288,2)</f>
        <v>0</v>
      </c>
      <c r="BL288" s="19" t="s">
        <v>147</v>
      </c>
      <c r="BM288" s="226" t="s">
        <v>1003</v>
      </c>
    </row>
    <row r="289" s="2" customFormat="1">
      <c r="A289" s="40"/>
      <c r="B289" s="41"/>
      <c r="C289" s="42"/>
      <c r="D289" s="228" t="s">
        <v>149</v>
      </c>
      <c r="E289" s="42"/>
      <c r="F289" s="229" t="s">
        <v>847</v>
      </c>
      <c r="G289" s="42"/>
      <c r="H289" s="42"/>
      <c r="I289" s="230"/>
      <c r="J289" s="42"/>
      <c r="K289" s="42"/>
      <c r="L289" s="46"/>
      <c r="M289" s="231"/>
      <c r="N289" s="232"/>
      <c r="O289" s="87"/>
      <c r="P289" s="87"/>
      <c r="Q289" s="87"/>
      <c r="R289" s="87"/>
      <c r="S289" s="87"/>
      <c r="T289" s="88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149</v>
      </c>
      <c r="AU289" s="19" t="s">
        <v>82</v>
      </c>
    </row>
    <row r="290" s="14" customFormat="1">
      <c r="A290" s="14"/>
      <c r="B290" s="243"/>
      <c r="C290" s="244"/>
      <c r="D290" s="228" t="s">
        <v>151</v>
      </c>
      <c r="E290" s="245" t="s">
        <v>19</v>
      </c>
      <c r="F290" s="246" t="s">
        <v>1004</v>
      </c>
      <c r="G290" s="244"/>
      <c r="H290" s="247">
        <v>0.10000000000000001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151</v>
      </c>
      <c r="AU290" s="253" t="s">
        <v>82</v>
      </c>
      <c r="AV290" s="14" t="s">
        <v>82</v>
      </c>
      <c r="AW290" s="14" t="s">
        <v>35</v>
      </c>
      <c r="AX290" s="14" t="s">
        <v>73</v>
      </c>
      <c r="AY290" s="253" t="s">
        <v>141</v>
      </c>
    </row>
    <row r="291" s="14" customFormat="1">
      <c r="A291" s="14"/>
      <c r="B291" s="243"/>
      <c r="C291" s="244"/>
      <c r="D291" s="228" t="s">
        <v>151</v>
      </c>
      <c r="E291" s="245" t="s">
        <v>19</v>
      </c>
      <c r="F291" s="246" t="s">
        <v>1005</v>
      </c>
      <c r="G291" s="244"/>
      <c r="H291" s="247">
        <v>3.6000000000000001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151</v>
      </c>
      <c r="AU291" s="253" t="s">
        <v>82</v>
      </c>
      <c r="AV291" s="14" t="s">
        <v>82</v>
      </c>
      <c r="AW291" s="14" t="s">
        <v>35</v>
      </c>
      <c r="AX291" s="14" t="s">
        <v>73</v>
      </c>
      <c r="AY291" s="253" t="s">
        <v>141</v>
      </c>
    </row>
    <row r="292" s="14" customFormat="1">
      <c r="A292" s="14"/>
      <c r="B292" s="243"/>
      <c r="C292" s="244"/>
      <c r="D292" s="228" t="s">
        <v>151</v>
      </c>
      <c r="E292" s="245" t="s">
        <v>19</v>
      </c>
      <c r="F292" s="246" t="s">
        <v>1006</v>
      </c>
      <c r="G292" s="244"/>
      <c r="H292" s="247">
        <v>2.7999999999999998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151</v>
      </c>
      <c r="AU292" s="253" t="s">
        <v>82</v>
      </c>
      <c r="AV292" s="14" t="s">
        <v>82</v>
      </c>
      <c r="AW292" s="14" t="s">
        <v>35</v>
      </c>
      <c r="AX292" s="14" t="s">
        <v>73</v>
      </c>
      <c r="AY292" s="253" t="s">
        <v>141</v>
      </c>
    </row>
    <row r="293" s="13" customFormat="1">
      <c r="A293" s="13"/>
      <c r="B293" s="233"/>
      <c r="C293" s="234"/>
      <c r="D293" s="228" t="s">
        <v>151</v>
      </c>
      <c r="E293" s="235" t="s">
        <v>19</v>
      </c>
      <c r="F293" s="236" t="s">
        <v>853</v>
      </c>
      <c r="G293" s="234"/>
      <c r="H293" s="235" t="s">
        <v>19</v>
      </c>
      <c r="I293" s="237"/>
      <c r="J293" s="234"/>
      <c r="K293" s="234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151</v>
      </c>
      <c r="AU293" s="242" t="s">
        <v>82</v>
      </c>
      <c r="AV293" s="13" t="s">
        <v>80</v>
      </c>
      <c r="AW293" s="13" t="s">
        <v>35</v>
      </c>
      <c r="AX293" s="13" t="s">
        <v>73</v>
      </c>
      <c r="AY293" s="242" t="s">
        <v>141</v>
      </c>
    </row>
    <row r="294" s="15" customFormat="1">
      <c r="A294" s="15"/>
      <c r="B294" s="266"/>
      <c r="C294" s="267"/>
      <c r="D294" s="228" t="s">
        <v>151</v>
      </c>
      <c r="E294" s="268" t="s">
        <v>19</v>
      </c>
      <c r="F294" s="269" t="s">
        <v>190</v>
      </c>
      <c r="G294" s="267"/>
      <c r="H294" s="270">
        <v>6.5</v>
      </c>
      <c r="I294" s="271"/>
      <c r="J294" s="267"/>
      <c r="K294" s="267"/>
      <c r="L294" s="272"/>
      <c r="M294" s="273"/>
      <c r="N294" s="274"/>
      <c r="O294" s="274"/>
      <c r="P294" s="274"/>
      <c r="Q294" s="274"/>
      <c r="R294" s="274"/>
      <c r="S294" s="274"/>
      <c r="T294" s="27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6" t="s">
        <v>151</v>
      </c>
      <c r="AU294" s="276" t="s">
        <v>82</v>
      </c>
      <c r="AV294" s="15" t="s">
        <v>147</v>
      </c>
      <c r="AW294" s="15" t="s">
        <v>35</v>
      </c>
      <c r="AX294" s="15" t="s">
        <v>80</v>
      </c>
      <c r="AY294" s="276" t="s">
        <v>141</v>
      </c>
    </row>
    <row r="295" s="2" customFormat="1" ht="24.15" customHeight="1">
      <c r="A295" s="40"/>
      <c r="B295" s="41"/>
      <c r="C295" s="215" t="s">
        <v>349</v>
      </c>
      <c r="D295" s="215" t="s">
        <v>143</v>
      </c>
      <c r="E295" s="216" t="s">
        <v>854</v>
      </c>
      <c r="F295" s="217" t="s">
        <v>855</v>
      </c>
      <c r="G295" s="218" t="s">
        <v>184</v>
      </c>
      <c r="H295" s="219">
        <v>21</v>
      </c>
      <c r="I295" s="220"/>
      <c r="J295" s="221">
        <f>ROUND(I295*H295,2)</f>
        <v>0</v>
      </c>
      <c r="K295" s="217" t="s">
        <v>19</v>
      </c>
      <c r="L295" s="46"/>
      <c r="M295" s="222" t="s">
        <v>19</v>
      </c>
      <c r="N295" s="223" t="s">
        <v>46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147</v>
      </c>
      <c r="AT295" s="226" t="s">
        <v>143</v>
      </c>
      <c r="AU295" s="226" t="s">
        <v>82</v>
      </c>
      <c r="AY295" s="19" t="s">
        <v>141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147</v>
      </c>
      <c r="BK295" s="227">
        <f>ROUND(I295*H295,2)</f>
        <v>0</v>
      </c>
      <c r="BL295" s="19" t="s">
        <v>147</v>
      </c>
      <c r="BM295" s="226" t="s">
        <v>1007</v>
      </c>
    </row>
    <row r="296" s="2" customFormat="1">
      <c r="A296" s="40"/>
      <c r="B296" s="41"/>
      <c r="C296" s="42"/>
      <c r="D296" s="228" t="s">
        <v>149</v>
      </c>
      <c r="E296" s="42"/>
      <c r="F296" s="229" t="s">
        <v>855</v>
      </c>
      <c r="G296" s="42"/>
      <c r="H296" s="42"/>
      <c r="I296" s="230"/>
      <c r="J296" s="42"/>
      <c r="K296" s="42"/>
      <c r="L296" s="46"/>
      <c r="M296" s="231"/>
      <c r="N296" s="232"/>
      <c r="O296" s="87"/>
      <c r="P296" s="87"/>
      <c r="Q296" s="87"/>
      <c r="R296" s="87"/>
      <c r="S296" s="87"/>
      <c r="T296" s="88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149</v>
      </c>
      <c r="AU296" s="19" t="s">
        <v>82</v>
      </c>
    </row>
    <row r="297" s="14" customFormat="1">
      <c r="A297" s="14"/>
      <c r="B297" s="243"/>
      <c r="C297" s="244"/>
      <c r="D297" s="228" t="s">
        <v>151</v>
      </c>
      <c r="E297" s="245" t="s">
        <v>19</v>
      </c>
      <c r="F297" s="246" t="s">
        <v>1008</v>
      </c>
      <c r="G297" s="244"/>
      <c r="H297" s="247">
        <v>0.80000000000000004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151</v>
      </c>
      <c r="AU297" s="253" t="s">
        <v>82</v>
      </c>
      <c r="AV297" s="14" t="s">
        <v>82</v>
      </c>
      <c r="AW297" s="14" t="s">
        <v>35</v>
      </c>
      <c r="AX297" s="14" t="s">
        <v>73</v>
      </c>
      <c r="AY297" s="253" t="s">
        <v>141</v>
      </c>
    </row>
    <row r="298" s="14" customFormat="1">
      <c r="A298" s="14"/>
      <c r="B298" s="243"/>
      <c r="C298" s="244"/>
      <c r="D298" s="228" t="s">
        <v>151</v>
      </c>
      <c r="E298" s="245" t="s">
        <v>19</v>
      </c>
      <c r="F298" s="246" t="s">
        <v>1009</v>
      </c>
      <c r="G298" s="244"/>
      <c r="H298" s="247">
        <v>7.9000000000000004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151</v>
      </c>
      <c r="AU298" s="253" t="s">
        <v>82</v>
      </c>
      <c r="AV298" s="14" t="s">
        <v>82</v>
      </c>
      <c r="AW298" s="14" t="s">
        <v>35</v>
      </c>
      <c r="AX298" s="14" t="s">
        <v>73</v>
      </c>
      <c r="AY298" s="253" t="s">
        <v>141</v>
      </c>
    </row>
    <row r="299" s="14" customFormat="1">
      <c r="A299" s="14"/>
      <c r="B299" s="243"/>
      <c r="C299" s="244"/>
      <c r="D299" s="228" t="s">
        <v>151</v>
      </c>
      <c r="E299" s="245" t="s">
        <v>19</v>
      </c>
      <c r="F299" s="246" t="s">
        <v>1010</v>
      </c>
      <c r="G299" s="244"/>
      <c r="H299" s="247">
        <v>4.9000000000000004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151</v>
      </c>
      <c r="AU299" s="253" t="s">
        <v>82</v>
      </c>
      <c r="AV299" s="14" t="s">
        <v>82</v>
      </c>
      <c r="AW299" s="14" t="s">
        <v>35</v>
      </c>
      <c r="AX299" s="14" t="s">
        <v>73</v>
      </c>
      <c r="AY299" s="253" t="s">
        <v>141</v>
      </c>
    </row>
    <row r="300" s="14" customFormat="1">
      <c r="A300" s="14"/>
      <c r="B300" s="243"/>
      <c r="C300" s="244"/>
      <c r="D300" s="228" t="s">
        <v>151</v>
      </c>
      <c r="E300" s="245" t="s">
        <v>19</v>
      </c>
      <c r="F300" s="246" t="s">
        <v>1011</v>
      </c>
      <c r="G300" s="244"/>
      <c r="H300" s="247">
        <v>1.2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151</v>
      </c>
      <c r="AU300" s="253" t="s">
        <v>82</v>
      </c>
      <c r="AV300" s="14" t="s">
        <v>82</v>
      </c>
      <c r="AW300" s="14" t="s">
        <v>35</v>
      </c>
      <c r="AX300" s="14" t="s">
        <v>73</v>
      </c>
      <c r="AY300" s="253" t="s">
        <v>141</v>
      </c>
    </row>
    <row r="301" s="14" customFormat="1">
      <c r="A301" s="14"/>
      <c r="B301" s="243"/>
      <c r="C301" s="244"/>
      <c r="D301" s="228" t="s">
        <v>151</v>
      </c>
      <c r="E301" s="245" t="s">
        <v>19</v>
      </c>
      <c r="F301" s="246" t="s">
        <v>1012</v>
      </c>
      <c r="G301" s="244"/>
      <c r="H301" s="247">
        <v>6.2000000000000002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151</v>
      </c>
      <c r="AU301" s="253" t="s">
        <v>82</v>
      </c>
      <c r="AV301" s="14" t="s">
        <v>82</v>
      </c>
      <c r="AW301" s="14" t="s">
        <v>35</v>
      </c>
      <c r="AX301" s="14" t="s">
        <v>73</v>
      </c>
      <c r="AY301" s="253" t="s">
        <v>141</v>
      </c>
    </row>
    <row r="302" s="13" customFormat="1">
      <c r="A302" s="13"/>
      <c r="B302" s="233"/>
      <c r="C302" s="234"/>
      <c r="D302" s="228" t="s">
        <v>151</v>
      </c>
      <c r="E302" s="235" t="s">
        <v>19</v>
      </c>
      <c r="F302" s="236" t="s">
        <v>853</v>
      </c>
      <c r="G302" s="234"/>
      <c r="H302" s="235" t="s">
        <v>19</v>
      </c>
      <c r="I302" s="237"/>
      <c r="J302" s="234"/>
      <c r="K302" s="234"/>
      <c r="L302" s="238"/>
      <c r="M302" s="239"/>
      <c r="N302" s="240"/>
      <c r="O302" s="240"/>
      <c r="P302" s="240"/>
      <c r="Q302" s="240"/>
      <c r="R302" s="240"/>
      <c r="S302" s="240"/>
      <c r="T302" s="241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2" t="s">
        <v>151</v>
      </c>
      <c r="AU302" s="242" t="s">
        <v>82</v>
      </c>
      <c r="AV302" s="13" t="s">
        <v>80</v>
      </c>
      <c r="AW302" s="13" t="s">
        <v>35</v>
      </c>
      <c r="AX302" s="13" t="s">
        <v>73</v>
      </c>
      <c r="AY302" s="242" t="s">
        <v>141</v>
      </c>
    </row>
    <row r="303" s="15" customFormat="1">
      <c r="A303" s="15"/>
      <c r="B303" s="266"/>
      <c r="C303" s="267"/>
      <c r="D303" s="228" t="s">
        <v>151</v>
      </c>
      <c r="E303" s="268" t="s">
        <v>19</v>
      </c>
      <c r="F303" s="269" t="s">
        <v>190</v>
      </c>
      <c r="G303" s="267"/>
      <c r="H303" s="270">
        <v>21</v>
      </c>
      <c r="I303" s="271"/>
      <c r="J303" s="267"/>
      <c r="K303" s="267"/>
      <c r="L303" s="272"/>
      <c r="M303" s="273"/>
      <c r="N303" s="274"/>
      <c r="O303" s="274"/>
      <c r="P303" s="274"/>
      <c r="Q303" s="274"/>
      <c r="R303" s="274"/>
      <c r="S303" s="274"/>
      <c r="T303" s="27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6" t="s">
        <v>151</v>
      </c>
      <c r="AU303" s="276" t="s">
        <v>82</v>
      </c>
      <c r="AV303" s="15" t="s">
        <v>147</v>
      </c>
      <c r="AW303" s="15" t="s">
        <v>35</v>
      </c>
      <c r="AX303" s="15" t="s">
        <v>80</v>
      </c>
      <c r="AY303" s="276" t="s">
        <v>141</v>
      </c>
    </row>
    <row r="304" s="2" customFormat="1" ht="24.15" customHeight="1">
      <c r="A304" s="40"/>
      <c r="B304" s="41"/>
      <c r="C304" s="215" t="s">
        <v>355</v>
      </c>
      <c r="D304" s="215" t="s">
        <v>143</v>
      </c>
      <c r="E304" s="216" t="s">
        <v>861</v>
      </c>
      <c r="F304" s="217" t="s">
        <v>862</v>
      </c>
      <c r="G304" s="218" t="s">
        <v>184</v>
      </c>
      <c r="H304" s="219">
        <v>19.300000000000001</v>
      </c>
      <c r="I304" s="220"/>
      <c r="J304" s="221">
        <f>ROUND(I304*H304,2)</f>
        <v>0</v>
      </c>
      <c r="K304" s="217" t="s">
        <v>19</v>
      </c>
      <c r="L304" s="46"/>
      <c r="M304" s="222" t="s">
        <v>19</v>
      </c>
      <c r="N304" s="223" t="s">
        <v>46</v>
      </c>
      <c r="O304" s="87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6" t="s">
        <v>147</v>
      </c>
      <c r="AT304" s="226" t="s">
        <v>143</v>
      </c>
      <c r="AU304" s="226" t="s">
        <v>82</v>
      </c>
      <c r="AY304" s="19" t="s">
        <v>141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9" t="s">
        <v>147</v>
      </c>
      <c r="BK304" s="227">
        <f>ROUND(I304*H304,2)</f>
        <v>0</v>
      </c>
      <c r="BL304" s="19" t="s">
        <v>147</v>
      </c>
      <c r="BM304" s="226" t="s">
        <v>1013</v>
      </c>
    </row>
    <row r="305" s="2" customFormat="1">
      <c r="A305" s="40"/>
      <c r="B305" s="41"/>
      <c r="C305" s="42"/>
      <c r="D305" s="228" t="s">
        <v>149</v>
      </c>
      <c r="E305" s="42"/>
      <c r="F305" s="229" t="s">
        <v>862</v>
      </c>
      <c r="G305" s="42"/>
      <c r="H305" s="42"/>
      <c r="I305" s="230"/>
      <c r="J305" s="42"/>
      <c r="K305" s="42"/>
      <c r="L305" s="46"/>
      <c r="M305" s="231"/>
      <c r="N305" s="232"/>
      <c r="O305" s="87"/>
      <c r="P305" s="87"/>
      <c r="Q305" s="87"/>
      <c r="R305" s="87"/>
      <c r="S305" s="87"/>
      <c r="T305" s="88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149</v>
      </c>
      <c r="AU305" s="19" t="s">
        <v>82</v>
      </c>
    </row>
    <row r="306" s="14" customFormat="1">
      <c r="A306" s="14"/>
      <c r="B306" s="243"/>
      <c r="C306" s="244"/>
      <c r="D306" s="228" t="s">
        <v>151</v>
      </c>
      <c r="E306" s="245" t="s">
        <v>19</v>
      </c>
      <c r="F306" s="246" t="s">
        <v>1014</v>
      </c>
      <c r="G306" s="244"/>
      <c r="H306" s="247">
        <v>19.300000000000001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151</v>
      </c>
      <c r="AU306" s="253" t="s">
        <v>82</v>
      </c>
      <c r="AV306" s="14" t="s">
        <v>82</v>
      </c>
      <c r="AW306" s="14" t="s">
        <v>35</v>
      </c>
      <c r="AX306" s="14" t="s">
        <v>80</v>
      </c>
      <c r="AY306" s="253" t="s">
        <v>141</v>
      </c>
    </row>
    <row r="307" s="13" customFormat="1">
      <c r="A307" s="13"/>
      <c r="B307" s="233"/>
      <c r="C307" s="234"/>
      <c r="D307" s="228" t="s">
        <v>151</v>
      </c>
      <c r="E307" s="235" t="s">
        <v>19</v>
      </c>
      <c r="F307" s="236" t="s">
        <v>865</v>
      </c>
      <c r="G307" s="234"/>
      <c r="H307" s="235" t="s">
        <v>19</v>
      </c>
      <c r="I307" s="237"/>
      <c r="J307" s="234"/>
      <c r="K307" s="234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151</v>
      </c>
      <c r="AU307" s="242" t="s">
        <v>82</v>
      </c>
      <c r="AV307" s="13" t="s">
        <v>80</v>
      </c>
      <c r="AW307" s="13" t="s">
        <v>35</v>
      </c>
      <c r="AX307" s="13" t="s">
        <v>73</v>
      </c>
      <c r="AY307" s="242" t="s">
        <v>141</v>
      </c>
    </row>
    <row r="308" s="13" customFormat="1">
      <c r="A308" s="13"/>
      <c r="B308" s="233"/>
      <c r="C308" s="234"/>
      <c r="D308" s="228" t="s">
        <v>151</v>
      </c>
      <c r="E308" s="235" t="s">
        <v>19</v>
      </c>
      <c r="F308" s="236" t="s">
        <v>866</v>
      </c>
      <c r="G308" s="234"/>
      <c r="H308" s="235" t="s">
        <v>19</v>
      </c>
      <c r="I308" s="237"/>
      <c r="J308" s="234"/>
      <c r="K308" s="234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151</v>
      </c>
      <c r="AU308" s="242" t="s">
        <v>82</v>
      </c>
      <c r="AV308" s="13" t="s">
        <v>80</v>
      </c>
      <c r="AW308" s="13" t="s">
        <v>35</v>
      </c>
      <c r="AX308" s="13" t="s">
        <v>73</v>
      </c>
      <c r="AY308" s="242" t="s">
        <v>141</v>
      </c>
    </row>
    <row r="309" s="13" customFormat="1">
      <c r="A309" s="13"/>
      <c r="B309" s="233"/>
      <c r="C309" s="234"/>
      <c r="D309" s="228" t="s">
        <v>151</v>
      </c>
      <c r="E309" s="235" t="s">
        <v>19</v>
      </c>
      <c r="F309" s="236" t="s">
        <v>867</v>
      </c>
      <c r="G309" s="234"/>
      <c r="H309" s="235" t="s">
        <v>19</v>
      </c>
      <c r="I309" s="237"/>
      <c r="J309" s="234"/>
      <c r="K309" s="234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151</v>
      </c>
      <c r="AU309" s="242" t="s">
        <v>82</v>
      </c>
      <c r="AV309" s="13" t="s">
        <v>80</v>
      </c>
      <c r="AW309" s="13" t="s">
        <v>35</v>
      </c>
      <c r="AX309" s="13" t="s">
        <v>73</v>
      </c>
      <c r="AY309" s="242" t="s">
        <v>141</v>
      </c>
    </row>
    <row r="310" s="2" customFormat="1" ht="24.15" customHeight="1">
      <c r="A310" s="40"/>
      <c r="B310" s="41"/>
      <c r="C310" s="215" t="s">
        <v>360</v>
      </c>
      <c r="D310" s="215" t="s">
        <v>143</v>
      </c>
      <c r="E310" s="216" t="s">
        <v>1015</v>
      </c>
      <c r="F310" s="217" t="s">
        <v>1016</v>
      </c>
      <c r="G310" s="218" t="s">
        <v>184</v>
      </c>
      <c r="H310" s="219">
        <v>1.7</v>
      </c>
      <c r="I310" s="220"/>
      <c r="J310" s="221">
        <f>ROUND(I310*H310,2)</f>
        <v>0</v>
      </c>
      <c r="K310" s="217" t="s">
        <v>19</v>
      </c>
      <c r="L310" s="46"/>
      <c r="M310" s="222" t="s">
        <v>19</v>
      </c>
      <c r="N310" s="223" t="s">
        <v>46</v>
      </c>
      <c r="O310" s="87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147</v>
      </c>
      <c r="AT310" s="226" t="s">
        <v>143</v>
      </c>
      <c r="AU310" s="226" t="s">
        <v>82</v>
      </c>
      <c r="AY310" s="19" t="s">
        <v>141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147</v>
      </c>
      <c r="BK310" s="227">
        <f>ROUND(I310*H310,2)</f>
        <v>0</v>
      </c>
      <c r="BL310" s="19" t="s">
        <v>147</v>
      </c>
      <c r="BM310" s="226" t="s">
        <v>1017</v>
      </c>
    </row>
    <row r="311" s="2" customFormat="1">
      <c r="A311" s="40"/>
      <c r="B311" s="41"/>
      <c r="C311" s="42"/>
      <c r="D311" s="228" t="s">
        <v>149</v>
      </c>
      <c r="E311" s="42"/>
      <c r="F311" s="229" t="s">
        <v>1016</v>
      </c>
      <c r="G311" s="42"/>
      <c r="H311" s="42"/>
      <c r="I311" s="230"/>
      <c r="J311" s="42"/>
      <c r="K311" s="42"/>
      <c r="L311" s="46"/>
      <c r="M311" s="231"/>
      <c r="N311" s="232"/>
      <c r="O311" s="87"/>
      <c r="P311" s="87"/>
      <c r="Q311" s="87"/>
      <c r="R311" s="87"/>
      <c r="S311" s="87"/>
      <c r="T311" s="88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T311" s="19" t="s">
        <v>149</v>
      </c>
      <c r="AU311" s="19" t="s">
        <v>82</v>
      </c>
    </row>
    <row r="312" s="14" customFormat="1">
      <c r="A312" s="14"/>
      <c r="B312" s="243"/>
      <c r="C312" s="244"/>
      <c r="D312" s="228" t="s">
        <v>151</v>
      </c>
      <c r="E312" s="245" t="s">
        <v>19</v>
      </c>
      <c r="F312" s="246" t="s">
        <v>1018</v>
      </c>
      <c r="G312" s="244"/>
      <c r="H312" s="247">
        <v>1.7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151</v>
      </c>
      <c r="AU312" s="253" t="s">
        <v>82</v>
      </c>
      <c r="AV312" s="14" t="s">
        <v>82</v>
      </c>
      <c r="AW312" s="14" t="s">
        <v>35</v>
      </c>
      <c r="AX312" s="14" t="s">
        <v>73</v>
      </c>
      <c r="AY312" s="253" t="s">
        <v>141</v>
      </c>
    </row>
    <row r="313" s="13" customFormat="1">
      <c r="A313" s="13"/>
      <c r="B313" s="233"/>
      <c r="C313" s="234"/>
      <c r="D313" s="228" t="s">
        <v>151</v>
      </c>
      <c r="E313" s="235" t="s">
        <v>19</v>
      </c>
      <c r="F313" s="236" t="s">
        <v>853</v>
      </c>
      <c r="G313" s="234"/>
      <c r="H313" s="235" t="s">
        <v>19</v>
      </c>
      <c r="I313" s="237"/>
      <c r="J313" s="234"/>
      <c r="K313" s="234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151</v>
      </c>
      <c r="AU313" s="242" t="s">
        <v>82</v>
      </c>
      <c r="AV313" s="13" t="s">
        <v>80</v>
      </c>
      <c r="AW313" s="13" t="s">
        <v>35</v>
      </c>
      <c r="AX313" s="13" t="s">
        <v>73</v>
      </c>
      <c r="AY313" s="242" t="s">
        <v>141</v>
      </c>
    </row>
    <row r="314" s="15" customFormat="1">
      <c r="A314" s="15"/>
      <c r="B314" s="266"/>
      <c r="C314" s="267"/>
      <c r="D314" s="228" t="s">
        <v>151</v>
      </c>
      <c r="E314" s="268" t="s">
        <v>19</v>
      </c>
      <c r="F314" s="269" t="s">
        <v>190</v>
      </c>
      <c r="G314" s="267"/>
      <c r="H314" s="270">
        <v>1.7</v>
      </c>
      <c r="I314" s="271"/>
      <c r="J314" s="267"/>
      <c r="K314" s="267"/>
      <c r="L314" s="272"/>
      <c r="M314" s="273"/>
      <c r="N314" s="274"/>
      <c r="O314" s="274"/>
      <c r="P314" s="274"/>
      <c r="Q314" s="274"/>
      <c r="R314" s="274"/>
      <c r="S314" s="274"/>
      <c r="T314" s="27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6" t="s">
        <v>151</v>
      </c>
      <c r="AU314" s="276" t="s">
        <v>82</v>
      </c>
      <c r="AV314" s="15" t="s">
        <v>147</v>
      </c>
      <c r="AW314" s="15" t="s">
        <v>35</v>
      </c>
      <c r="AX314" s="15" t="s">
        <v>80</v>
      </c>
      <c r="AY314" s="276" t="s">
        <v>141</v>
      </c>
    </row>
    <row r="315" s="2" customFormat="1" ht="16.5" customHeight="1">
      <c r="A315" s="40"/>
      <c r="B315" s="41"/>
      <c r="C315" s="215" t="s">
        <v>367</v>
      </c>
      <c r="D315" s="215" t="s">
        <v>143</v>
      </c>
      <c r="E315" s="216" t="s">
        <v>1019</v>
      </c>
      <c r="F315" s="217" t="s">
        <v>1020</v>
      </c>
      <c r="G315" s="218" t="s">
        <v>178</v>
      </c>
      <c r="H315" s="219">
        <v>1</v>
      </c>
      <c r="I315" s="220"/>
      <c r="J315" s="221">
        <f>ROUND(I315*H315,2)</f>
        <v>0</v>
      </c>
      <c r="K315" s="217" t="s">
        <v>19</v>
      </c>
      <c r="L315" s="46"/>
      <c r="M315" s="222" t="s">
        <v>19</v>
      </c>
      <c r="N315" s="223" t="s">
        <v>46</v>
      </c>
      <c r="O315" s="87"/>
      <c r="P315" s="224">
        <f>O315*H315</f>
        <v>0</v>
      </c>
      <c r="Q315" s="224">
        <v>0</v>
      </c>
      <c r="R315" s="224">
        <f>Q315*H315</f>
        <v>0</v>
      </c>
      <c r="S315" s="224">
        <v>0</v>
      </c>
      <c r="T315" s="225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26" t="s">
        <v>147</v>
      </c>
      <c r="AT315" s="226" t="s">
        <v>143</v>
      </c>
      <c r="AU315" s="226" t="s">
        <v>82</v>
      </c>
      <c r="AY315" s="19" t="s">
        <v>141</v>
      </c>
      <c r="BE315" s="227">
        <f>IF(N315="základní",J315,0)</f>
        <v>0</v>
      </c>
      <c r="BF315" s="227">
        <f>IF(N315="snížená",J315,0)</f>
        <v>0</v>
      </c>
      <c r="BG315" s="227">
        <f>IF(N315="zákl. přenesená",J315,0)</f>
        <v>0</v>
      </c>
      <c r="BH315" s="227">
        <f>IF(N315="sníž. přenesená",J315,0)</f>
        <v>0</v>
      </c>
      <c r="BI315" s="227">
        <f>IF(N315="nulová",J315,0)</f>
        <v>0</v>
      </c>
      <c r="BJ315" s="19" t="s">
        <v>147</v>
      </c>
      <c r="BK315" s="227">
        <f>ROUND(I315*H315,2)</f>
        <v>0</v>
      </c>
      <c r="BL315" s="19" t="s">
        <v>147</v>
      </c>
      <c r="BM315" s="226" t="s">
        <v>1021</v>
      </c>
    </row>
    <row r="316" s="2" customFormat="1">
      <c r="A316" s="40"/>
      <c r="B316" s="41"/>
      <c r="C316" s="42"/>
      <c r="D316" s="228" t="s">
        <v>149</v>
      </c>
      <c r="E316" s="42"/>
      <c r="F316" s="229" t="s">
        <v>1020</v>
      </c>
      <c r="G316" s="42"/>
      <c r="H316" s="42"/>
      <c r="I316" s="230"/>
      <c r="J316" s="42"/>
      <c r="K316" s="42"/>
      <c r="L316" s="46"/>
      <c r="M316" s="231"/>
      <c r="N316" s="232"/>
      <c r="O316" s="87"/>
      <c r="P316" s="87"/>
      <c r="Q316" s="87"/>
      <c r="R316" s="87"/>
      <c r="S316" s="87"/>
      <c r="T316" s="88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149</v>
      </c>
      <c r="AU316" s="19" t="s">
        <v>82</v>
      </c>
    </row>
    <row r="317" s="14" customFormat="1">
      <c r="A317" s="14"/>
      <c r="B317" s="243"/>
      <c r="C317" s="244"/>
      <c r="D317" s="228" t="s">
        <v>151</v>
      </c>
      <c r="E317" s="245" t="s">
        <v>19</v>
      </c>
      <c r="F317" s="246" t="s">
        <v>1022</v>
      </c>
      <c r="G317" s="244"/>
      <c r="H317" s="247">
        <v>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151</v>
      </c>
      <c r="AU317" s="253" t="s">
        <v>82</v>
      </c>
      <c r="AV317" s="14" t="s">
        <v>82</v>
      </c>
      <c r="AW317" s="14" t="s">
        <v>35</v>
      </c>
      <c r="AX317" s="14" t="s">
        <v>80</v>
      </c>
      <c r="AY317" s="253" t="s">
        <v>141</v>
      </c>
    </row>
    <row r="318" s="13" customFormat="1">
      <c r="A318" s="13"/>
      <c r="B318" s="233"/>
      <c r="C318" s="234"/>
      <c r="D318" s="228" t="s">
        <v>151</v>
      </c>
      <c r="E318" s="235" t="s">
        <v>19</v>
      </c>
      <c r="F318" s="236" t="s">
        <v>1023</v>
      </c>
      <c r="G318" s="234"/>
      <c r="H318" s="235" t="s">
        <v>19</v>
      </c>
      <c r="I318" s="237"/>
      <c r="J318" s="234"/>
      <c r="K318" s="234"/>
      <c r="L318" s="238"/>
      <c r="M318" s="239"/>
      <c r="N318" s="240"/>
      <c r="O318" s="240"/>
      <c r="P318" s="240"/>
      <c r="Q318" s="240"/>
      <c r="R318" s="240"/>
      <c r="S318" s="240"/>
      <c r="T318" s="24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2" t="s">
        <v>151</v>
      </c>
      <c r="AU318" s="242" t="s">
        <v>82</v>
      </c>
      <c r="AV318" s="13" t="s">
        <v>80</v>
      </c>
      <c r="AW318" s="13" t="s">
        <v>35</v>
      </c>
      <c r="AX318" s="13" t="s">
        <v>73</v>
      </c>
      <c r="AY318" s="242" t="s">
        <v>141</v>
      </c>
    </row>
    <row r="319" s="12" customFormat="1" ht="22.8" customHeight="1">
      <c r="A319" s="12"/>
      <c r="B319" s="199"/>
      <c r="C319" s="200"/>
      <c r="D319" s="201" t="s">
        <v>72</v>
      </c>
      <c r="E319" s="213" t="s">
        <v>398</v>
      </c>
      <c r="F319" s="213" t="s">
        <v>399</v>
      </c>
      <c r="G319" s="200"/>
      <c r="H319" s="200"/>
      <c r="I319" s="203"/>
      <c r="J319" s="214">
        <f>BK319</f>
        <v>0</v>
      </c>
      <c r="K319" s="200"/>
      <c r="L319" s="205"/>
      <c r="M319" s="206"/>
      <c r="N319" s="207"/>
      <c r="O319" s="207"/>
      <c r="P319" s="208">
        <f>SUM(P320:P322)</f>
        <v>0</v>
      </c>
      <c r="Q319" s="207"/>
      <c r="R319" s="208">
        <f>SUM(R320:R322)</f>
        <v>0</v>
      </c>
      <c r="S319" s="207"/>
      <c r="T319" s="209">
        <f>SUM(T320:T322)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0" t="s">
        <v>80</v>
      </c>
      <c r="AT319" s="211" t="s">
        <v>72</v>
      </c>
      <c r="AU319" s="211" t="s">
        <v>80</v>
      </c>
      <c r="AY319" s="210" t="s">
        <v>141</v>
      </c>
      <c r="BK319" s="212">
        <f>SUM(BK320:BK322)</f>
        <v>0</v>
      </c>
    </row>
    <row r="320" s="2" customFormat="1" ht="33" customHeight="1">
      <c r="A320" s="40"/>
      <c r="B320" s="41"/>
      <c r="C320" s="215" t="s">
        <v>372</v>
      </c>
      <c r="D320" s="215" t="s">
        <v>143</v>
      </c>
      <c r="E320" s="216" t="s">
        <v>401</v>
      </c>
      <c r="F320" s="217" t="s">
        <v>404</v>
      </c>
      <c r="G320" s="218" t="s">
        <v>285</v>
      </c>
      <c r="H320" s="219">
        <v>126.88500000000001</v>
      </c>
      <c r="I320" s="220"/>
      <c r="J320" s="221">
        <f>ROUND(I320*H320,2)</f>
        <v>0</v>
      </c>
      <c r="K320" s="217" t="s">
        <v>685</v>
      </c>
      <c r="L320" s="46"/>
      <c r="M320" s="222" t="s">
        <v>19</v>
      </c>
      <c r="N320" s="223" t="s">
        <v>46</v>
      </c>
      <c r="O320" s="87"/>
      <c r="P320" s="224">
        <f>O320*H320</f>
        <v>0</v>
      </c>
      <c r="Q320" s="224">
        <v>0</v>
      </c>
      <c r="R320" s="224">
        <f>Q320*H320</f>
        <v>0</v>
      </c>
      <c r="S320" s="224">
        <v>0</v>
      </c>
      <c r="T320" s="225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26" t="s">
        <v>147</v>
      </c>
      <c r="AT320" s="226" t="s">
        <v>143</v>
      </c>
      <c r="AU320" s="226" t="s">
        <v>82</v>
      </c>
      <c r="AY320" s="19" t="s">
        <v>141</v>
      </c>
      <c r="BE320" s="227">
        <f>IF(N320="základní",J320,0)</f>
        <v>0</v>
      </c>
      <c r="BF320" s="227">
        <f>IF(N320="snížená",J320,0)</f>
        <v>0</v>
      </c>
      <c r="BG320" s="227">
        <f>IF(N320="zákl. přenesená",J320,0)</f>
        <v>0</v>
      </c>
      <c r="BH320" s="227">
        <f>IF(N320="sníž. přenesená",J320,0)</f>
        <v>0</v>
      </c>
      <c r="BI320" s="227">
        <f>IF(N320="nulová",J320,0)</f>
        <v>0</v>
      </c>
      <c r="BJ320" s="19" t="s">
        <v>147</v>
      </c>
      <c r="BK320" s="227">
        <f>ROUND(I320*H320,2)</f>
        <v>0</v>
      </c>
      <c r="BL320" s="19" t="s">
        <v>147</v>
      </c>
      <c r="BM320" s="226" t="s">
        <v>1024</v>
      </c>
    </row>
    <row r="321" s="2" customFormat="1">
      <c r="A321" s="40"/>
      <c r="B321" s="41"/>
      <c r="C321" s="42"/>
      <c r="D321" s="228" t="s">
        <v>149</v>
      </c>
      <c r="E321" s="42"/>
      <c r="F321" s="229" t="s">
        <v>404</v>
      </c>
      <c r="G321" s="42"/>
      <c r="H321" s="42"/>
      <c r="I321" s="230"/>
      <c r="J321" s="42"/>
      <c r="K321" s="42"/>
      <c r="L321" s="46"/>
      <c r="M321" s="231"/>
      <c r="N321" s="232"/>
      <c r="O321" s="87"/>
      <c r="P321" s="87"/>
      <c r="Q321" s="87"/>
      <c r="R321" s="87"/>
      <c r="S321" s="87"/>
      <c r="T321" s="88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149</v>
      </c>
      <c r="AU321" s="19" t="s">
        <v>82</v>
      </c>
    </row>
    <row r="322" s="2" customFormat="1">
      <c r="A322" s="40"/>
      <c r="B322" s="41"/>
      <c r="C322" s="42"/>
      <c r="D322" s="254" t="s">
        <v>159</v>
      </c>
      <c r="E322" s="42"/>
      <c r="F322" s="255" t="s">
        <v>869</v>
      </c>
      <c r="G322" s="42"/>
      <c r="H322" s="42"/>
      <c r="I322" s="230"/>
      <c r="J322" s="42"/>
      <c r="K322" s="42"/>
      <c r="L322" s="46"/>
      <c r="M322" s="278"/>
      <c r="N322" s="279"/>
      <c r="O322" s="280"/>
      <c r="P322" s="280"/>
      <c r="Q322" s="280"/>
      <c r="R322" s="280"/>
      <c r="S322" s="280"/>
      <c r="T322" s="281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159</v>
      </c>
      <c r="AU322" s="19" t="s">
        <v>82</v>
      </c>
    </row>
    <row r="323" s="2" customFormat="1" ht="6.96" customHeight="1">
      <c r="A323" s="40"/>
      <c r="B323" s="62"/>
      <c r="C323" s="63"/>
      <c r="D323" s="63"/>
      <c r="E323" s="63"/>
      <c r="F323" s="63"/>
      <c r="G323" s="63"/>
      <c r="H323" s="63"/>
      <c r="I323" s="63"/>
      <c r="J323" s="63"/>
      <c r="K323" s="63"/>
      <c r="L323" s="46"/>
      <c r="M323" s="40"/>
      <c r="O323" s="40"/>
      <c r="P323" s="40"/>
      <c r="Q323" s="40"/>
      <c r="R323" s="40"/>
      <c r="S323" s="40"/>
      <c r="T323" s="40"/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</row>
  </sheetData>
  <sheetProtection sheet="1" autoFilter="0" formatColumns="0" formatRows="0" objects="1" scenarios="1" spinCount="100000" saltValue="cJIaGoOrDfIdmkQ0TuHvaV1LsSNQ2AoxgfBftNrGheI3eF0h2ZY85RQ1hPhNIQRHtrhgWdrbNPO/h1bMRcXTbw==" hashValue="cQDf0YModoqjf9jK8aOqB8Wx8Bo/tSnfqjipEw2BgsrRDJ0gCjerromS7EQtbewL6YZEryCnOqGTny5pi+TtiQ==" algorithmName="SHA-512" password="CC35"/>
  <autoFilter ref="C92:K32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8" r:id="rId1" display="https://podminky.urs.cz/item/CS_URS_2025_01/113107323"/>
    <hyperlink ref="F102" r:id="rId2" display="https://podminky.urs.cz/item/CS_URS_2025_01/113107342"/>
    <hyperlink ref="F106" r:id="rId3" display="https://podminky.urs.cz/item/CS_URS_2025_01/124253100"/>
    <hyperlink ref="F116" r:id="rId4" display="https://podminky.urs.cz/item/CS_URS_2025_01/131213701"/>
    <hyperlink ref="F120" r:id="rId5" display="https://podminky.urs.cz/item/CS_URS_2025_01/171151103"/>
    <hyperlink ref="F130" r:id="rId6" display="https://podminky.urs.cz/item/CS_URS_2025_01/182151111"/>
    <hyperlink ref="F139" r:id="rId7" display="https://podminky.urs.cz/item/CS_URS_2025_01/181411123"/>
    <hyperlink ref="F152" r:id="rId8" display="https://podminky.urs.cz/item/CS_URS_2025_01/171151131"/>
    <hyperlink ref="F158" r:id="rId9" display="https://podminky.urs.cz/item/CS_URS_2025_01/321321116"/>
    <hyperlink ref="F165" r:id="rId10" display="https://podminky.urs.cz/item/CS_URS_2025_01/321351010"/>
    <hyperlink ref="F171" r:id="rId11" display="https://podminky.urs.cz/item/CS_URS_2025_01/321352010"/>
    <hyperlink ref="F177" r:id="rId12" display="https://podminky.urs.cz/item/CS_URS_2025_01/321368211"/>
    <hyperlink ref="F182" r:id="rId13" display="https://podminky.urs.cz/item/CS_URS_2025_01/451315117"/>
    <hyperlink ref="F188" r:id="rId14" display="https://podminky.urs.cz/item/CS_URS_2025_01/463211141"/>
    <hyperlink ref="F194" r:id="rId15" display="https://podminky.urs.cz/item/CS_URS_2025_01/463211153"/>
    <hyperlink ref="F206" r:id="rId16" display="https://podminky.urs.cz/item/CS_URS_2025_01/465511111R"/>
    <hyperlink ref="F215" r:id="rId17" display="https://podminky.urs.cz/item/CS_URS_2025_01/451571111"/>
    <hyperlink ref="F227" r:id="rId18" display="https://podminky.urs.cz/item/CS_URS_2025_01/465511511"/>
    <hyperlink ref="F237" r:id="rId19" display="https://podminky.urs.cz/item/CS_URS_2025_01/465511513"/>
    <hyperlink ref="F241" r:id="rId20" display="https://podminky.urs.cz/item/CS_URS_2025_01/451311111"/>
    <hyperlink ref="F250" r:id="rId21" display="https://podminky.urs.cz/item/CS_URS_2025_01/564831011"/>
    <hyperlink ref="F254" r:id="rId22" display="https://podminky.urs.cz/item/CS_URS_2025_01/564972121"/>
    <hyperlink ref="F259" r:id="rId23" display="https://podminky.urs.cz/item/CS_URS_2025_01/114203103"/>
    <hyperlink ref="F265" r:id="rId24" display="https://podminky.urs.cz/item/CS_URS_2025_01/114203104"/>
    <hyperlink ref="F273" r:id="rId25" display="https://podminky.urs.cz/item/CS_URS_2025_01/114203202"/>
    <hyperlink ref="F279" r:id="rId26" display="https://podminky.urs.cz/item/CS_URS_2025_01/985131111"/>
    <hyperlink ref="F284" r:id="rId27" display="https://podminky.urs.cz/item/CS_URS_2025_01/636195311"/>
    <hyperlink ref="F322" r:id="rId28" display="https://podminky.urs.cz/item/CS_URS_2025_01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9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82</v>
      </c>
    </row>
    <row r="4" s="1" customFormat="1" ht="24.96" customHeight="1">
      <c r="B4" s="22"/>
      <c r="D4" s="143" t="s">
        <v>104</v>
      </c>
      <c r="L4" s="22"/>
      <c r="M4" s="144" t="s">
        <v>10</v>
      </c>
      <c r="AT4" s="19" t="s">
        <v>35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Raná, Vojtěchov, Mrákotínský potok, odstranění povodňových škod</v>
      </c>
      <c r="F7" s="145"/>
      <c r="G7" s="145"/>
      <c r="H7" s="145"/>
      <c r="L7" s="22"/>
    </row>
    <row r="8" s="1" customFormat="1" ht="12" customHeight="1">
      <c r="B8" s="22"/>
      <c r="D8" s="145" t="s">
        <v>105</v>
      </c>
      <c r="L8" s="22"/>
    </row>
    <row r="9" s="2" customFormat="1" ht="16.5" customHeight="1">
      <c r="A9" s="40"/>
      <c r="B9" s="46"/>
      <c r="C9" s="40"/>
      <c r="D9" s="40"/>
      <c r="E9" s="146" t="s">
        <v>672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107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1025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19.1.2026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27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28</v>
      </c>
      <c r="F17" s="40"/>
      <c r="G17" s="40"/>
      <c r="H17" s="40"/>
      <c r="I17" s="145" t="s">
        <v>29</v>
      </c>
      <c r="J17" s="136" t="s">
        <v>30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31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29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33</v>
      </c>
      <c r="E22" s="40"/>
      <c r="F22" s="40"/>
      <c r="G22" s="40"/>
      <c r="H22" s="40"/>
      <c r="I22" s="145" t="s">
        <v>26</v>
      </c>
      <c r="J22" s="136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674</v>
      </c>
      <c r="F23" s="40"/>
      <c r="G23" s="40"/>
      <c r="H23" s="40"/>
      <c r="I23" s="145" t="s">
        <v>29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36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674</v>
      </c>
      <c r="F26" s="40"/>
      <c r="G26" s="40"/>
      <c r="H26" s="40"/>
      <c r="I26" s="145" t="s">
        <v>29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37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39</v>
      </c>
      <c r="E32" s="40"/>
      <c r="F32" s="40"/>
      <c r="G32" s="40"/>
      <c r="H32" s="40"/>
      <c r="I32" s="40"/>
      <c r="J32" s="156">
        <f>ROUND(J89,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41</v>
      </c>
      <c r="G34" s="40"/>
      <c r="H34" s="40"/>
      <c r="I34" s="157" t="s">
        <v>40</v>
      </c>
      <c r="J34" s="157" t="s">
        <v>42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43</v>
      </c>
      <c r="E35" s="145" t="s">
        <v>44</v>
      </c>
      <c r="F35" s="159">
        <f>ROUND((SUM(BE89:BE171)),  2)</f>
        <v>0</v>
      </c>
      <c r="G35" s="40"/>
      <c r="H35" s="40"/>
      <c r="I35" s="160">
        <v>0.20999999999999999</v>
      </c>
      <c r="J35" s="159">
        <f>ROUND(((SUM(BE89:BE171))*I35),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45</v>
      </c>
      <c r="F36" s="159">
        <f>ROUND((SUM(BF89:BF171)),  2)</f>
        <v>0</v>
      </c>
      <c r="G36" s="40"/>
      <c r="H36" s="40"/>
      <c r="I36" s="160">
        <v>0.12</v>
      </c>
      <c r="J36" s="159">
        <f>ROUND(((SUM(BF89:BF171))*I36),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43</v>
      </c>
      <c r="E37" s="145" t="s">
        <v>46</v>
      </c>
      <c r="F37" s="159">
        <f>ROUND((SUM(BG89:BG171)),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47</v>
      </c>
      <c r="F38" s="159">
        <f>ROUND((SUM(BH89:BH171)),  2)</f>
        <v>0</v>
      </c>
      <c r="G38" s="40"/>
      <c r="H38" s="40"/>
      <c r="I38" s="160">
        <v>0.12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48</v>
      </c>
      <c r="F39" s="159">
        <f>ROUND((SUM(BI89:BI171)),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113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Raná, Vojtěchov, Mrákotínský potok, odstranění povodňových škod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105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672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107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VRN - Ostatní a vedlejší náklady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>Pardubický kraj</v>
      </c>
      <c r="G56" s="42"/>
      <c r="H56" s="42"/>
      <c r="I56" s="34" t="s">
        <v>23</v>
      </c>
      <c r="J56" s="75" t="str">
        <f>IF(J14="","",J14)</f>
        <v>19.1.2026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>Povodí Labe, státní podnik</v>
      </c>
      <c r="G58" s="42"/>
      <c r="H58" s="42"/>
      <c r="I58" s="34" t="s">
        <v>33</v>
      </c>
      <c r="J58" s="38" t="str">
        <f>E23</f>
        <v>Štěpán Vyhnálek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31</v>
      </c>
      <c r="D59" s="42"/>
      <c r="E59" s="42"/>
      <c r="F59" s="29" t="str">
        <f>IF(E20="","",E20)</f>
        <v>Vyplň údaj</v>
      </c>
      <c r="G59" s="42"/>
      <c r="H59" s="42"/>
      <c r="I59" s="34" t="s">
        <v>36</v>
      </c>
      <c r="J59" s="38" t="str">
        <f>E26</f>
        <v>Štěpán Vyhnálek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114</v>
      </c>
      <c r="D61" s="174"/>
      <c r="E61" s="174"/>
      <c r="F61" s="174"/>
      <c r="G61" s="174"/>
      <c r="H61" s="174"/>
      <c r="I61" s="174"/>
      <c r="J61" s="175" t="s">
        <v>115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71</v>
      </c>
      <c r="D63" s="42"/>
      <c r="E63" s="42"/>
      <c r="F63" s="42"/>
      <c r="G63" s="42"/>
      <c r="H63" s="42"/>
      <c r="I63" s="42"/>
      <c r="J63" s="105">
        <f>J89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116</v>
      </c>
    </row>
    <row r="64" s="9" customFormat="1" ht="24.96" customHeight="1">
      <c r="A64" s="9"/>
      <c r="B64" s="177"/>
      <c r="C64" s="178"/>
      <c r="D64" s="179" t="s">
        <v>1026</v>
      </c>
      <c r="E64" s="180"/>
      <c r="F64" s="180"/>
      <c r="G64" s="180"/>
      <c r="H64" s="180"/>
      <c r="I64" s="180"/>
      <c r="J64" s="181">
        <f>J90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1027</v>
      </c>
      <c r="E65" s="185"/>
      <c r="F65" s="185"/>
      <c r="G65" s="185"/>
      <c r="H65" s="185"/>
      <c r="I65" s="185"/>
      <c r="J65" s="186">
        <f>J91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1028</v>
      </c>
      <c r="E66" s="185"/>
      <c r="F66" s="185"/>
      <c r="G66" s="185"/>
      <c r="H66" s="185"/>
      <c r="I66" s="185"/>
      <c r="J66" s="186">
        <f>J122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1029</v>
      </c>
      <c r="E67" s="185"/>
      <c r="F67" s="185"/>
      <c r="G67" s="185"/>
      <c r="H67" s="185"/>
      <c r="I67" s="185"/>
      <c r="J67" s="186">
        <f>J160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4"/>
      <c r="C73" s="65"/>
      <c r="D73" s="65"/>
      <c r="E73" s="65"/>
      <c r="F73" s="65"/>
      <c r="G73" s="65"/>
      <c r="H73" s="65"/>
      <c r="I73" s="65"/>
      <c r="J73" s="65"/>
      <c r="K73" s="65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126</v>
      </c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72" t="str">
        <f>E7</f>
        <v>Raná, Vojtěchov, Mrákotínský potok, odstranění povodňových škod</v>
      </c>
      <c r="F77" s="34"/>
      <c r="G77" s="34"/>
      <c r="H77" s="34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1" customFormat="1" ht="12" customHeight="1">
      <c r="B78" s="23"/>
      <c r="C78" s="34" t="s">
        <v>105</v>
      </c>
      <c r="D78" s="24"/>
      <c r="E78" s="24"/>
      <c r="F78" s="24"/>
      <c r="G78" s="24"/>
      <c r="H78" s="24"/>
      <c r="I78" s="24"/>
      <c r="J78" s="24"/>
      <c r="K78" s="24"/>
      <c r="L78" s="22"/>
    </row>
    <row r="79" s="2" customFormat="1" ht="16.5" customHeight="1">
      <c r="A79" s="40"/>
      <c r="B79" s="41"/>
      <c r="C79" s="42"/>
      <c r="D79" s="42"/>
      <c r="E79" s="172" t="s">
        <v>672</v>
      </c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107</v>
      </c>
      <c r="D80" s="42"/>
      <c r="E80" s="42"/>
      <c r="F80" s="42"/>
      <c r="G80" s="42"/>
      <c r="H80" s="42"/>
      <c r="I80" s="42"/>
      <c r="J80" s="42"/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2" t="str">
        <f>E11</f>
        <v>VRN - Ostatní a vedlejší náklady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F14</f>
        <v>Pardubický kraj</v>
      </c>
      <c r="G83" s="42"/>
      <c r="H83" s="42"/>
      <c r="I83" s="34" t="s">
        <v>23</v>
      </c>
      <c r="J83" s="75" t="str">
        <f>IF(J14="","",J14)</f>
        <v>19.1.2026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E17</f>
        <v>Povodí Labe, státní podnik</v>
      </c>
      <c r="G85" s="42"/>
      <c r="H85" s="42"/>
      <c r="I85" s="34" t="s">
        <v>33</v>
      </c>
      <c r="J85" s="38" t="str">
        <f>E23</f>
        <v>Štěpán Vyhnálek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31</v>
      </c>
      <c r="D86" s="42"/>
      <c r="E86" s="42"/>
      <c r="F86" s="29" t="str">
        <f>IF(E20="","",E20)</f>
        <v>Vyplň údaj</v>
      </c>
      <c r="G86" s="42"/>
      <c r="H86" s="42"/>
      <c r="I86" s="34" t="s">
        <v>36</v>
      </c>
      <c r="J86" s="38" t="str">
        <f>E26</f>
        <v>Štěpán Vyhnálek</v>
      </c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88"/>
      <c r="B88" s="189"/>
      <c r="C88" s="190" t="s">
        <v>127</v>
      </c>
      <c r="D88" s="191" t="s">
        <v>58</v>
      </c>
      <c r="E88" s="191" t="s">
        <v>54</v>
      </c>
      <c r="F88" s="191" t="s">
        <v>55</v>
      </c>
      <c r="G88" s="191" t="s">
        <v>128</v>
      </c>
      <c r="H88" s="191" t="s">
        <v>129</v>
      </c>
      <c r="I88" s="191" t="s">
        <v>130</v>
      </c>
      <c r="J88" s="191" t="s">
        <v>115</v>
      </c>
      <c r="K88" s="192" t="s">
        <v>131</v>
      </c>
      <c r="L88" s="193"/>
      <c r="M88" s="95" t="s">
        <v>19</v>
      </c>
      <c r="N88" s="96" t="s">
        <v>43</v>
      </c>
      <c r="O88" s="96" t="s">
        <v>132</v>
      </c>
      <c r="P88" s="96" t="s">
        <v>133</v>
      </c>
      <c r="Q88" s="96" t="s">
        <v>134</v>
      </c>
      <c r="R88" s="96" t="s">
        <v>135</v>
      </c>
      <c r="S88" s="96" t="s">
        <v>136</v>
      </c>
      <c r="T88" s="97" t="s">
        <v>137</v>
      </c>
      <c r="U88" s="188"/>
      <c r="V88" s="188"/>
      <c r="W88" s="188"/>
      <c r="X88" s="188"/>
      <c r="Y88" s="188"/>
      <c r="Z88" s="188"/>
      <c r="AA88" s="188"/>
      <c r="AB88" s="188"/>
      <c r="AC88" s="188"/>
      <c r="AD88" s="188"/>
      <c r="AE88" s="188"/>
    </row>
    <row r="89" s="2" customFormat="1" ht="22.8" customHeight="1">
      <c r="A89" s="40"/>
      <c r="B89" s="41"/>
      <c r="C89" s="102" t="s">
        <v>138</v>
      </c>
      <c r="D89" s="42"/>
      <c r="E89" s="42"/>
      <c r="F89" s="42"/>
      <c r="G89" s="42"/>
      <c r="H89" s="42"/>
      <c r="I89" s="42"/>
      <c r="J89" s="194">
        <f>BK89</f>
        <v>0</v>
      </c>
      <c r="K89" s="42"/>
      <c r="L89" s="46"/>
      <c r="M89" s="98"/>
      <c r="N89" s="195"/>
      <c r="O89" s="99"/>
      <c r="P89" s="196">
        <f>P90</f>
        <v>0</v>
      </c>
      <c r="Q89" s="99"/>
      <c r="R89" s="196">
        <f>R90</f>
        <v>0</v>
      </c>
      <c r="S89" s="99"/>
      <c r="T89" s="197">
        <f>T90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72</v>
      </c>
      <c r="AU89" s="19" t="s">
        <v>116</v>
      </c>
      <c r="BK89" s="198">
        <f>BK90</f>
        <v>0</v>
      </c>
    </row>
    <row r="90" s="12" customFormat="1" ht="25.92" customHeight="1">
      <c r="A90" s="12"/>
      <c r="B90" s="199"/>
      <c r="C90" s="200"/>
      <c r="D90" s="201" t="s">
        <v>72</v>
      </c>
      <c r="E90" s="202" t="s">
        <v>101</v>
      </c>
      <c r="F90" s="202" t="s">
        <v>1030</v>
      </c>
      <c r="G90" s="200"/>
      <c r="H90" s="200"/>
      <c r="I90" s="203"/>
      <c r="J90" s="204">
        <f>BK90</f>
        <v>0</v>
      </c>
      <c r="K90" s="200"/>
      <c r="L90" s="205"/>
      <c r="M90" s="206"/>
      <c r="N90" s="207"/>
      <c r="O90" s="207"/>
      <c r="P90" s="208">
        <f>P91+P122+P160</f>
        <v>0</v>
      </c>
      <c r="Q90" s="207"/>
      <c r="R90" s="208">
        <f>R91+R122+R160</f>
        <v>0</v>
      </c>
      <c r="S90" s="207"/>
      <c r="T90" s="209">
        <f>T91+T122+T160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10" t="s">
        <v>175</v>
      </c>
      <c r="AT90" s="211" t="s">
        <v>72</v>
      </c>
      <c r="AU90" s="211" t="s">
        <v>73</v>
      </c>
      <c r="AY90" s="210" t="s">
        <v>141</v>
      </c>
      <c r="BK90" s="212">
        <f>BK91+BK122+BK160</f>
        <v>0</v>
      </c>
    </row>
    <row r="91" s="12" customFormat="1" ht="22.8" customHeight="1">
      <c r="A91" s="12"/>
      <c r="B91" s="199"/>
      <c r="C91" s="200"/>
      <c r="D91" s="201" t="s">
        <v>72</v>
      </c>
      <c r="E91" s="213" t="s">
        <v>1031</v>
      </c>
      <c r="F91" s="213" t="s">
        <v>1032</v>
      </c>
      <c r="G91" s="200"/>
      <c r="H91" s="200"/>
      <c r="I91" s="203"/>
      <c r="J91" s="214">
        <f>BK91</f>
        <v>0</v>
      </c>
      <c r="K91" s="200"/>
      <c r="L91" s="205"/>
      <c r="M91" s="206"/>
      <c r="N91" s="207"/>
      <c r="O91" s="207"/>
      <c r="P91" s="208">
        <f>SUM(P92:P121)</f>
        <v>0</v>
      </c>
      <c r="Q91" s="207"/>
      <c r="R91" s="208">
        <f>SUM(R92:R121)</f>
        <v>0</v>
      </c>
      <c r="S91" s="207"/>
      <c r="T91" s="209">
        <f>SUM(T92:T121)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175</v>
      </c>
      <c r="AT91" s="211" t="s">
        <v>72</v>
      </c>
      <c r="AU91" s="211" t="s">
        <v>80</v>
      </c>
      <c r="AY91" s="210" t="s">
        <v>141</v>
      </c>
      <c r="BK91" s="212">
        <f>SUM(BK92:BK121)</f>
        <v>0</v>
      </c>
    </row>
    <row r="92" s="2" customFormat="1" ht="49.05" customHeight="1">
      <c r="A92" s="40"/>
      <c r="B92" s="41"/>
      <c r="C92" s="215" t="s">
        <v>80</v>
      </c>
      <c r="D92" s="215" t="s">
        <v>143</v>
      </c>
      <c r="E92" s="216" t="s">
        <v>1033</v>
      </c>
      <c r="F92" s="217" t="s">
        <v>1034</v>
      </c>
      <c r="G92" s="218" t="s">
        <v>178</v>
      </c>
      <c r="H92" s="219">
        <v>1</v>
      </c>
      <c r="I92" s="220"/>
      <c r="J92" s="221">
        <f>ROUND(I92*H92,2)</f>
        <v>0</v>
      </c>
      <c r="K92" s="217" t="s">
        <v>19</v>
      </c>
      <c r="L92" s="46"/>
      <c r="M92" s="222" t="s">
        <v>19</v>
      </c>
      <c r="N92" s="223" t="s">
        <v>46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584</v>
      </c>
      <c r="AT92" s="226" t="s">
        <v>143</v>
      </c>
      <c r="AU92" s="226" t="s">
        <v>82</v>
      </c>
      <c r="AY92" s="19" t="s">
        <v>141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147</v>
      </c>
      <c r="BK92" s="227">
        <f>ROUND(I92*H92,2)</f>
        <v>0</v>
      </c>
      <c r="BL92" s="19" t="s">
        <v>584</v>
      </c>
      <c r="BM92" s="226" t="s">
        <v>1035</v>
      </c>
    </row>
    <row r="93" s="2" customFormat="1">
      <c r="A93" s="40"/>
      <c r="B93" s="41"/>
      <c r="C93" s="42"/>
      <c r="D93" s="228" t="s">
        <v>149</v>
      </c>
      <c r="E93" s="42"/>
      <c r="F93" s="229" t="s">
        <v>1034</v>
      </c>
      <c r="G93" s="42"/>
      <c r="H93" s="42"/>
      <c r="I93" s="230"/>
      <c r="J93" s="42"/>
      <c r="K93" s="42"/>
      <c r="L93" s="46"/>
      <c r="M93" s="231"/>
      <c r="N93" s="232"/>
      <c r="O93" s="87"/>
      <c r="P93" s="87"/>
      <c r="Q93" s="87"/>
      <c r="R93" s="87"/>
      <c r="S93" s="87"/>
      <c r="T93" s="88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149</v>
      </c>
      <c r="AU93" s="19" t="s">
        <v>82</v>
      </c>
    </row>
    <row r="94" s="13" customFormat="1">
      <c r="A94" s="13"/>
      <c r="B94" s="233"/>
      <c r="C94" s="234"/>
      <c r="D94" s="228" t="s">
        <v>151</v>
      </c>
      <c r="E94" s="235" t="s">
        <v>19</v>
      </c>
      <c r="F94" s="236" t="s">
        <v>1036</v>
      </c>
      <c r="G94" s="234"/>
      <c r="H94" s="235" t="s">
        <v>19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151</v>
      </c>
      <c r="AU94" s="242" t="s">
        <v>82</v>
      </c>
      <c r="AV94" s="13" t="s">
        <v>80</v>
      </c>
      <c r="AW94" s="13" t="s">
        <v>35</v>
      </c>
      <c r="AX94" s="13" t="s">
        <v>73</v>
      </c>
      <c r="AY94" s="242" t="s">
        <v>141</v>
      </c>
    </row>
    <row r="95" s="13" customFormat="1">
      <c r="A95" s="13"/>
      <c r="B95" s="233"/>
      <c r="C95" s="234"/>
      <c r="D95" s="228" t="s">
        <v>151</v>
      </c>
      <c r="E95" s="235" t="s">
        <v>19</v>
      </c>
      <c r="F95" s="236" t="s">
        <v>1037</v>
      </c>
      <c r="G95" s="234"/>
      <c r="H95" s="235" t="s">
        <v>19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151</v>
      </c>
      <c r="AU95" s="242" t="s">
        <v>82</v>
      </c>
      <c r="AV95" s="13" t="s">
        <v>80</v>
      </c>
      <c r="AW95" s="13" t="s">
        <v>35</v>
      </c>
      <c r="AX95" s="13" t="s">
        <v>73</v>
      </c>
      <c r="AY95" s="242" t="s">
        <v>141</v>
      </c>
    </row>
    <row r="96" s="14" customFormat="1">
      <c r="A96" s="14"/>
      <c r="B96" s="243"/>
      <c r="C96" s="244"/>
      <c r="D96" s="228" t="s">
        <v>151</v>
      </c>
      <c r="E96" s="245" t="s">
        <v>19</v>
      </c>
      <c r="F96" s="246" t="s">
        <v>80</v>
      </c>
      <c r="G96" s="244"/>
      <c r="H96" s="247">
        <v>1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151</v>
      </c>
      <c r="AU96" s="253" t="s">
        <v>82</v>
      </c>
      <c r="AV96" s="14" t="s">
        <v>82</v>
      </c>
      <c r="AW96" s="14" t="s">
        <v>35</v>
      </c>
      <c r="AX96" s="14" t="s">
        <v>80</v>
      </c>
      <c r="AY96" s="253" t="s">
        <v>141</v>
      </c>
    </row>
    <row r="97" s="2" customFormat="1" ht="16.5" customHeight="1">
      <c r="A97" s="40"/>
      <c r="B97" s="41"/>
      <c r="C97" s="215" t="s">
        <v>82</v>
      </c>
      <c r="D97" s="215" t="s">
        <v>143</v>
      </c>
      <c r="E97" s="216" t="s">
        <v>1038</v>
      </c>
      <c r="F97" s="217" t="s">
        <v>1039</v>
      </c>
      <c r="G97" s="218" t="s">
        <v>178</v>
      </c>
      <c r="H97" s="219">
        <v>1</v>
      </c>
      <c r="I97" s="220"/>
      <c r="J97" s="221">
        <f>ROUND(I97*H97,2)</f>
        <v>0</v>
      </c>
      <c r="K97" s="217" t="s">
        <v>19</v>
      </c>
      <c r="L97" s="46"/>
      <c r="M97" s="222" t="s">
        <v>19</v>
      </c>
      <c r="N97" s="223" t="s">
        <v>46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584</v>
      </c>
      <c r="AT97" s="226" t="s">
        <v>143</v>
      </c>
      <c r="AU97" s="226" t="s">
        <v>82</v>
      </c>
      <c r="AY97" s="19" t="s">
        <v>141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147</v>
      </c>
      <c r="BK97" s="227">
        <f>ROUND(I97*H97,2)</f>
        <v>0</v>
      </c>
      <c r="BL97" s="19" t="s">
        <v>584</v>
      </c>
      <c r="BM97" s="226" t="s">
        <v>1040</v>
      </c>
    </row>
    <row r="98" s="2" customFormat="1">
      <c r="A98" s="40"/>
      <c r="B98" s="41"/>
      <c r="C98" s="42"/>
      <c r="D98" s="228" t="s">
        <v>149</v>
      </c>
      <c r="E98" s="42"/>
      <c r="F98" s="229" t="s">
        <v>1039</v>
      </c>
      <c r="G98" s="42"/>
      <c r="H98" s="42"/>
      <c r="I98" s="230"/>
      <c r="J98" s="42"/>
      <c r="K98" s="42"/>
      <c r="L98" s="46"/>
      <c r="M98" s="231"/>
      <c r="N98" s="232"/>
      <c r="O98" s="87"/>
      <c r="P98" s="87"/>
      <c r="Q98" s="87"/>
      <c r="R98" s="87"/>
      <c r="S98" s="87"/>
      <c r="T98" s="88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149</v>
      </c>
      <c r="AU98" s="19" t="s">
        <v>82</v>
      </c>
    </row>
    <row r="99" s="13" customFormat="1">
      <c r="A99" s="13"/>
      <c r="B99" s="233"/>
      <c r="C99" s="234"/>
      <c r="D99" s="228" t="s">
        <v>151</v>
      </c>
      <c r="E99" s="235" t="s">
        <v>19</v>
      </c>
      <c r="F99" s="236" t="s">
        <v>1039</v>
      </c>
      <c r="G99" s="234"/>
      <c r="H99" s="235" t="s">
        <v>19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151</v>
      </c>
      <c r="AU99" s="242" t="s">
        <v>82</v>
      </c>
      <c r="AV99" s="13" t="s">
        <v>80</v>
      </c>
      <c r="AW99" s="13" t="s">
        <v>35</v>
      </c>
      <c r="AX99" s="13" t="s">
        <v>73</v>
      </c>
      <c r="AY99" s="242" t="s">
        <v>141</v>
      </c>
    </row>
    <row r="100" s="14" customFormat="1">
      <c r="A100" s="14"/>
      <c r="B100" s="243"/>
      <c r="C100" s="244"/>
      <c r="D100" s="228" t="s">
        <v>151</v>
      </c>
      <c r="E100" s="245" t="s">
        <v>19</v>
      </c>
      <c r="F100" s="246" t="s">
        <v>80</v>
      </c>
      <c r="G100" s="244"/>
      <c r="H100" s="247">
        <v>1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151</v>
      </c>
      <c r="AU100" s="253" t="s">
        <v>82</v>
      </c>
      <c r="AV100" s="14" t="s">
        <v>82</v>
      </c>
      <c r="AW100" s="14" t="s">
        <v>35</v>
      </c>
      <c r="AX100" s="14" t="s">
        <v>80</v>
      </c>
      <c r="AY100" s="253" t="s">
        <v>141</v>
      </c>
    </row>
    <row r="101" s="2" customFormat="1" ht="44.25" customHeight="1">
      <c r="A101" s="40"/>
      <c r="B101" s="41"/>
      <c r="C101" s="215" t="s">
        <v>162</v>
      </c>
      <c r="D101" s="215" t="s">
        <v>143</v>
      </c>
      <c r="E101" s="216" t="s">
        <v>1041</v>
      </c>
      <c r="F101" s="217" t="s">
        <v>1042</v>
      </c>
      <c r="G101" s="218" t="s">
        <v>178</v>
      </c>
      <c r="H101" s="219">
        <v>1</v>
      </c>
      <c r="I101" s="220"/>
      <c r="J101" s="221">
        <f>ROUND(I101*H101,2)</f>
        <v>0</v>
      </c>
      <c r="K101" s="217" t="s">
        <v>19</v>
      </c>
      <c r="L101" s="46"/>
      <c r="M101" s="222" t="s">
        <v>19</v>
      </c>
      <c r="N101" s="223" t="s">
        <v>46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584</v>
      </c>
      <c r="AT101" s="226" t="s">
        <v>143</v>
      </c>
      <c r="AU101" s="226" t="s">
        <v>82</v>
      </c>
      <c r="AY101" s="19" t="s">
        <v>141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147</v>
      </c>
      <c r="BK101" s="227">
        <f>ROUND(I101*H101,2)</f>
        <v>0</v>
      </c>
      <c r="BL101" s="19" t="s">
        <v>584</v>
      </c>
      <c r="BM101" s="226" t="s">
        <v>1043</v>
      </c>
    </row>
    <row r="102" s="2" customFormat="1">
      <c r="A102" s="40"/>
      <c r="B102" s="41"/>
      <c r="C102" s="42"/>
      <c r="D102" s="228" t="s">
        <v>149</v>
      </c>
      <c r="E102" s="42"/>
      <c r="F102" s="229" t="s">
        <v>1042</v>
      </c>
      <c r="G102" s="42"/>
      <c r="H102" s="42"/>
      <c r="I102" s="230"/>
      <c r="J102" s="42"/>
      <c r="K102" s="42"/>
      <c r="L102" s="46"/>
      <c r="M102" s="231"/>
      <c r="N102" s="232"/>
      <c r="O102" s="87"/>
      <c r="P102" s="87"/>
      <c r="Q102" s="87"/>
      <c r="R102" s="87"/>
      <c r="S102" s="87"/>
      <c r="T102" s="88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149</v>
      </c>
      <c r="AU102" s="19" t="s">
        <v>82</v>
      </c>
    </row>
    <row r="103" s="14" customFormat="1">
      <c r="A103" s="14"/>
      <c r="B103" s="243"/>
      <c r="C103" s="244"/>
      <c r="D103" s="228" t="s">
        <v>151</v>
      </c>
      <c r="E103" s="245" t="s">
        <v>19</v>
      </c>
      <c r="F103" s="246" t="s">
        <v>80</v>
      </c>
      <c r="G103" s="244"/>
      <c r="H103" s="247">
        <v>1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151</v>
      </c>
      <c r="AU103" s="253" t="s">
        <v>82</v>
      </c>
      <c r="AV103" s="14" t="s">
        <v>82</v>
      </c>
      <c r="AW103" s="14" t="s">
        <v>35</v>
      </c>
      <c r="AX103" s="14" t="s">
        <v>80</v>
      </c>
      <c r="AY103" s="253" t="s">
        <v>141</v>
      </c>
    </row>
    <row r="104" s="2" customFormat="1" ht="24.15" customHeight="1">
      <c r="A104" s="40"/>
      <c r="B104" s="41"/>
      <c r="C104" s="215" t="s">
        <v>147</v>
      </c>
      <c r="D104" s="215" t="s">
        <v>143</v>
      </c>
      <c r="E104" s="216" t="s">
        <v>1044</v>
      </c>
      <c r="F104" s="217" t="s">
        <v>638</v>
      </c>
      <c r="G104" s="218" t="s">
        <v>178</v>
      </c>
      <c r="H104" s="219">
        <v>1</v>
      </c>
      <c r="I104" s="220"/>
      <c r="J104" s="221">
        <f>ROUND(I104*H104,2)</f>
        <v>0</v>
      </c>
      <c r="K104" s="217" t="s">
        <v>19</v>
      </c>
      <c r="L104" s="46"/>
      <c r="M104" s="222" t="s">
        <v>19</v>
      </c>
      <c r="N104" s="223" t="s">
        <v>46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584</v>
      </c>
      <c r="AT104" s="226" t="s">
        <v>143</v>
      </c>
      <c r="AU104" s="226" t="s">
        <v>82</v>
      </c>
      <c r="AY104" s="19" t="s">
        <v>141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147</v>
      </c>
      <c r="BK104" s="227">
        <f>ROUND(I104*H104,2)</f>
        <v>0</v>
      </c>
      <c r="BL104" s="19" t="s">
        <v>584</v>
      </c>
      <c r="BM104" s="226" t="s">
        <v>1045</v>
      </c>
    </row>
    <row r="105" s="2" customFormat="1">
      <c r="A105" s="40"/>
      <c r="B105" s="41"/>
      <c r="C105" s="42"/>
      <c r="D105" s="228" t="s">
        <v>149</v>
      </c>
      <c r="E105" s="42"/>
      <c r="F105" s="229" t="s">
        <v>638</v>
      </c>
      <c r="G105" s="42"/>
      <c r="H105" s="42"/>
      <c r="I105" s="230"/>
      <c r="J105" s="42"/>
      <c r="K105" s="42"/>
      <c r="L105" s="46"/>
      <c r="M105" s="231"/>
      <c r="N105" s="232"/>
      <c r="O105" s="87"/>
      <c r="P105" s="87"/>
      <c r="Q105" s="87"/>
      <c r="R105" s="87"/>
      <c r="S105" s="87"/>
      <c r="T105" s="88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149</v>
      </c>
      <c r="AU105" s="19" t="s">
        <v>82</v>
      </c>
    </row>
    <row r="106" s="13" customFormat="1">
      <c r="A106" s="13"/>
      <c r="B106" s="233"/>
      <c r="C106" s="234"/>
      <c r="D106" s="228" t="s">
        <v>151</v>
      </c>
      <c r="E106" s="235" t="s">
        <v>19</v>
      </c>
      <c r="F106" s="236" t="s">
        <v>1046</v>
      </c>
      <c r="G106" s="234"/>
      <c r="H106" s="235" t="s">
        <v>19</v>
      </c>
      <c r="I106" s="237"/>
      <c r="J106" s="234"/>
      <c r="K106" s="234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151</v>
      </c>
      <c r="AU106" s="242" t="s">
        <v>82</v>
      </c>
      <c r="AV106" s="13" t="s">
        <v>80</v>
      </c>
      <c r="AW106" s="13" t="s">
        <v>35</v>
      </c>
      <c r="AX106" s="13" t="s">
        <v>73</v>
      </c>
      <c r="AY106" s="242" t="s">
        <v>141</v>
      </c>
    </row>
    <row r="107" s="13" customFormat="1">
      <c r="A107" s="13"/>
      <c r="B107" s="233"/>
      <c r="C107" s="234"/>
      <c r="D107" s="228" t="s">
        <v>151</v>
      </c>
      <c r="E107" s="235" t="s">
        <v>19</v>
      </c>
      <c r="F107" s="236" t="s">
        <v>1047</v>
      </c>
      <c r="G107" s="234"/>
      <c r="H107" s="235" t="s">
        <v>19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151</v>
      </c>
      <c r="AU107" s="242" t="s">
        <v>82</v>
      </c>
      <c r="AV107" s="13" t="s">
        <v>80</v>
      </c>
      <c r="AW107" s="13" t="s">
        <v>35</v>
      </c>
      <c r="AX107" s="13" t="s">
        <v>73</v>
      </c>
      <c r="AY107" s="242" t="s">
        <v>141</v>
      </c>
    </row>
    <row r="108" s="13" customFormat="1">
      <c r="A108" s="13"/>
      <c r="B108" s="233"/>
      <c r="C108" s="234"/>
      <c r="D108" s="228" t="s">
        <v>151</v>
      </c>
      <c r="E108" s="235" t="s">
        <v>19</v>
      </c>
      <c r="F108" s="236" t="s">
        <v>1048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151</v>
      </c>
      <c r="AU108" s="242" t="s">
        <v>82</v>
      </c>
      <c r="AV108" s="13" t="s">
        <v>80</v>
      </c>
      <c r="AW108" s="13" t="s">
        <v>35</v>
      </c>
      <c r="AX108" s="13" t="s">
        <v>73</v>
      </c>
      <c r="AY108" s="242" t="s">
        <v>141</v>
      </c>
    </row>
    <row r="109" s="13" customFormat="1">
      <c r="A109" s="13"/>
      <c r="B109" s="233"/>
      <c r="C109" s="234"/>
      <c r="D109" s="228" t="s">
        <v>151</v>
      </c>
      <c r="E109" s="235" t="s">
        <v>19</v>
      </c>
      <c r="F109" s="236" t="s">
        <v>1049</v>
      </c>
      <c r="G109" s="234"/>
      <c r="H109" s="235" t="s">
        <v>19</v>
      </c>
      <c r="I109" s="237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151</v>
      </c>
      <c r="AU109" s="242" t="s">
        <v>82</v>
      </c>
      <c r="AV109" s="13" t="s">
        <v>80</v>
      </c>
      <c r="AW109" s="13" t="s">
        <v>35</v>
      </c>
      <c r="AX109" s="13" t="s">
        <v>73</v>
      </c>
      <c r="AY109" s="242" t="s">
        <v>141</v>
      </c>
    </row>
    <row r="110" s="14" customFormat="1">
      <c r="A110" s="14"/>
      <c r="B110" s="243"/>
      <c r="C110" s="244"/>
      <c r="D110" s="228" t="s">
        <v>151</v>
      </c>
      <c r="E110" s="245" t="s">
        <v>19</v>
      </c>
      <c r="F110" s="246" t="s">
        <v>80</v>
      </c>
      <c r="G110" s="244"/>
      <c r="H110" s="247">
        <v>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151</v>
      </c>
      <c r="AU110" s="253" t="s">
        <v>82</v>
      </c>
      <c r="AV110" s="14" t="s">
        <v>82</v>
      </c>
      <c r="AW110" s="14" t="s">
        <v>35</v>
      </c>
      <c r="AX110" s="14" t="s">
        <v>80</v>
      </c>
      <c r="AY110" s="253" t="s">
        <v>141</v>
      </c>
    </row>
    <row r="111" s="2" customFormat="1" ht="16.5" customHeight="1">
      <c r="A111" s="40"/>
      <c r="B111" s="41"/>
      <c r="C111" s="215" t="s">
        <v>175</v>
      </c>
      <c r="D111" s="215" t="s">
        <v>143</v>
      </c>
      <c r="E111" s="216" t="s">
        <v>1050</v>
      </c>
      <c r="F111" s="217" t="s">
        <v>1051</v>
      </c>
      <c r="G111" s="218" t="s">
        <v>178</v>
      </c>
      <c r="H111" s="219">
        <v>1</v>
      </c>
      <c r="I111" s="220"/>
      <c r="J111" s="221">
        <f>ROUND(I111*H111,2)</f>
        <v>0</v>
      </c>
      <c r="K111" s="217" t="s">
        <v>19</v>
      </c>
      <c r="L111" s="46"/>
      <c r="M111" s="222" t="s">
        <v>19</v>
      </c>
      <c r="N111" s="223" t="s">
        <v>46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584</v>
      </c>
      <c r="AT111" s="226" t="s">
        <v>143</v>
      </c>
      <c r="AU111" s="226" t="s">
        <v>82</v>
      </c>
      <c r="AY111" s="19" t="s">
        <v>141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147</v>
      </c>
      <c r="BK111" s="227">
        <f>ROUND(I111*H111,2)</f>
        <v>0</v>
      </c>
      <c r="BL111" s="19" t="s">
        <v>584</v>
      </c>
      <c r="BM111" s="226" t="s">
        <v>1052</v>
      </c>
    </row>
    <row r="112" s="2" customFormat="1">
      <c r="A112" s="40"/>
      <c r="B112" s="41"/>
      <c r="C112" s="42"/>
      <c r="D112" s="228" t="s">
        <v>149</v>
      </c>
      <c r="E112" s="42"/>
      <c r="F112" s="229" t="s">
        <v>1051</v>
      </c>
      <c r="G112" s="42"/>
      <c r="H112" s="42"/>
      <c r="I112" s="230"/>
      <c r="J112" s="42"/>
      <c r="K112" s="42"/>
      <c r="L112" s="46"/>
      <c r="M112" s="231"/>
      <c r="N112" s="232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149</v>
      </c>
      <c r="AU112" s="19" t="s">
        <v>82</v>
      </c>
    </row>
    <row r="113" s="13" customFormat="1">
      <c r="A113" s="13"/>
      <c r="B113" s="233"/>
      <c r="C113" s="234"/>
      <c r="D113" s="228" t="s">
        <v>151</v>
      </c>
      <c r="E113" s="235" t="s">
        <v>19</v>
      </c>
      <c r="F113" s="236" t="s">
        <v>1053</v>
      </c>
      <c r="G113" s="234"/>
      <c r="H113" s="235" t="s">
        <v>19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151</v>
      </c>
      <c r="AU113" s="242" t="s">
        <v>82</v>
      </c>
      <c r="AV113" s="13" t="s">
        <v>80</v>
      </c>
      <c r="AW113" s="13" t="s">
        <v>35</v>
      </c>
      <c r="AX113" s="13" t="s">
        <v>73</v>
      </c>
      <c r="AY113" s="242" t="s">
        <v>141</v>
      </c>
    </row>
    <row r="114" s="13" customFormat="1">
      <c r="A114" s="13"/>
      <c r="B114" s="233"/>
      <c r="C114" s="234"/>
      <c r="D114" s="228" t="s">
        <v>151</v>
      </c>
      <c r="E114" s="235" t="s">
        <v>19</v>
      </c>
      <c r="F114" s="236" t="s">
        <v>1054</v>
      </c>
      <c r="G114" s="234"/>
      <c r="H114" s="235" t="s">
        <v>19</v>
      </c>
      <c r="I114" s="237"/>
      <c r="J114" s="234"/>
      <c r="K114" s="234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151</v>
      </c>
      <c r="AU114" s="242" t="s">
        <v>82</v>
      </c>
      <c r="AV114" s="13" t="s">
        <v>80</v>
      </c>
      <c r="AW114" s="13" t="s">
        <v>35</v>
      </c>
      <c r="AX114" s="13" t="s">
        <v>73</v>
      </c>
      <c r="AY114" s="242" t="s">
        <v>141</v>
      </c>
    </row>
    <row r="115" s="13" customFormat="1">
      <c r="A115" s="13"/>
      <c r="B115" s="233"/>
      <c r="C115" s="234"/>
      <c r="D115" s="228" t="s">
        <v>151</v>
      </c>
      <c r="E115" s="235" t="s">
        <v>19</v>
      </c>
      <c r="F115" s="236" t="s">
        <v>1055</v>
      </c>
      <c r="G115" s="234"/>
      <c r="H115" s="235" t="s">
        <v>19</v>
      </c>
      <c r="I115" s="237"/>
      <c r="J115" s="234"/>
      <c r="K115" s="234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151</v>
      </c>
      <c r="AU115" s="242" t="s">
        <v>82</v>
      </c>
      <c r="AV115" s="13" t="s">
        <v>80</v>
      </c>
      <c r="AW115" s="13" t="s">
        <v>35</v>
      </c>
      <c r="AX115" s="13" t="s">
        <v>73</v>
      </c>
      <c r="AY115" s="242" t="s">
        <v>141</v>
      </c>
    </row>
    <row r="116" s="13" customFormat="1">
      <c r="A116" s="13"/>
      <c r="B116" s="233"/>
      <c r="C116" s="234"/>
      <c r="D116" s="228" t="s">
        <v>151</v>
      </c>
      <c r="E116" s="235" t="s">
        <v>19</v>
      </c>
      <c r="F116" s="236" t="s">
        <v>1056</v>
      </c>
      <c r="G116" s="234"/>
      <c r="H116" s="235" t="s">
        <v>19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151</v>
      </c>
      <c r="AU116" s="242" t="s">
        <v>82</v>
      </c>
      <c r="AV116" s="13" t="s">
        <v>80</v>
      </c>
      <c r="AW116" s="13" t="s">
        <v>35</v>
      </c>
      <c r="AX116" s="13" t="s">
        <v>73</v>
      </c>
      <c r="AY116" s="242" t="s">
        <v>141</v>
      </c>
    </row>
    <row r="117" s="13" customFormat="1">
      <c r="A117" s="13"/>
      <c r="B117" s="233"/>
      <c r="C117" s="234"/>
      <c r="D117" s="228" t="s">
        <v>151</v>
      </c>
      <c r="E117" s="235" t="s">
        <v>19</v>
      </c>
      <c r="F117" s="236" t="s">
        <v>1057</v>
      </c>
      <c r="G117" s="234"/>
      <c r="H117" s="235" t="s">
        <v>19</v>
      </c>
      <c r="I117" s="237"/>
      <c r="J117" s="234"/>
      <c r="K117" s="234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151</v>
      </c>
      <c r="AU117" s="242" t="s">
        <v>82</v>
      </c>
      <c r="AV117" s="13" t="s">
        <v>80</v>
      </c>
      <c r="AW117" s="13" t="s">
        <v>35</v>
      </c>
      <c r="AX117" s="13" t="s">
        <v>73</v>
      </c>
      <c r="AY117" s="242" t="s">
        <v>141</v>
      </c>
    </row>
    <row r="118" s="13" customFormat="1">
      <c r="A118" s="13"/>
      <c r="B118" s="233"/>
      <c r="C118" s="234"/>
      <c r="D118" s="228" t="s">
        <v>151</v>
      </c>
      <c r="E118" s="235" t="s">
        <v>19</v>
      </c>
      <c r="F118" s="236" t="s">
        <v>1058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151</v>
      </c>
      <c r="AU118" s="242" t="s">
        <v>82</v>
      </c>
      <c r="AV118" s="13" t="s">
        <v>80</v>
      </c>
      <c r="AW118" s="13" t="s">
        <v>35</v>
      </c>
      <c r="AX118" s="13" t="s">
        <v>73</v>
      </c>
      <c r="AY118" s="242" t="s">
        <v>141</v>
      </c>
    </row>
    <row r="119" s="13" customFormat="1">
      <c r="A119" s="13"/>
      <c r="B119" s="233"/>
      <c r="C119" s="234"/>
      <c r="D119" s="228" t="s">
        <v>151</v>
      </c>
      <c r="E119" s="235" t="s">
        <v>19</v>
      </c>
      <c r="F119" s="236" t="s">
        <v>1059</v>
      </c>
      <c r="G119" s="234"/>
      <c r="H119" s="235" t="s">
        <v>19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151</v>
      </c>
      <c r="AU119" s="242" t="s">
        <v>82</v>
      </c>
      <c r="AV119" s="13" t="s">
        <v>80</v>
      </c>
      <c r="AW119" s="13" t="s">
        <v>35</v>
      </c>
      <c r="AX119" s="13" t="s">
        <v>73</v>
      </c>
      <c r="AY119" s="242" t="s">
        <v>141</v>
      </c>
    </row>
    <row r="120" s="13" customFormat="1">
      <c r="A120" s="13"/>
      <c r="B120" s="233"/>
      <c r="C120" s="234"/>
      <c r="D120" s="228" t="s">
        <v>151</v>
      </c>
      <c r="E120" s="235" t="s">
        <v>19</v>
      </c>
      <c r="F120" s="236" t="s">
        <v>1060</v>
      </c>
      <c r="G120" s="234"/>
      <c r="H120" s="235" t="s">
        <v>19</v>
      </c>
      <c r="I120" s="237"/>
      <c r="J120" s="234"/>
      <c r="K120" s="234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151</v>
      </c>
      <c r="AU120" s="242" t="s">
        <v>82</v>
      </c>
      <c r="AV120" s="13" t="s">
        <v>80</v>
      </c>
      <c r="AW120" s="13" t="s">
        <v>35</v>
      </c>
      <c r="AX120" s="13" t="s">
        <v>73</v>
      </c>
      <c r="AY120" s="242" t="s">
        <v>141</v>
      </c>
    </row>
    <row r="121" s="14" customFormat="1">
      <c r="A121" s="14"/>
      <c r="B121" s="243"/>
      <c r="C121" s="244"/>
      <c r="D121" s="228" t="s">
        <v>151</v>
      </c>
      <c r="E121" s="245" t="s">
        <v>19</v>
      </c>
      <c r="F121" s="246" t="s">
        <v>80</v>
      </c>
      <c r="G121" s="244"/>
      <c r="H121" s="247">
        <v>1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3" t="s">
        <v>151</v>
      </c>
      <c r="AU121" s="253" t="s">
        <v>82</v>
      </c>
      <c r="AV121" s="14" t="s">
        <v>82</v>
      </c>
      <c r="AW121" s="14" t="s">
        <v>35</v>
      </c>
      <c r="AX121" s="14" t="s">
        <v>80</v>
      </c>
      <c r="AY121" s="253" t="s">
        <v>141</v>
      </c>
    </row>
    <row r="122" s="12" customFormat="1" ht="22.8" customHeight="1">
      <c r="A122" s="12"/>
      <c r="B122" s="199"/>
      <c r="C122" s="200"/>
      <c r="D122" s="201" t="s">
        <v>72</v>
      </c>
      <c r="E122" s="213" t="s">
        <v>1061</v>
      </c>
      <c r="F122" s="213" t="s">
        <v>582</v>
      </c>
      <c r="G122" s="200"/>
      <c r="H122" s="200"/>
      <c r="I122" s="203"/>
      <c r="J122" s="214">
        <f>BK122</f>
        <v>0</v>
      </c>
      <c r="K122" s="200"/>
      <c r="L122" s="205"/>
      <c r="M122" s="206"/>
      <c r="N122" s="207"/>
      <c r="O122" s="207"/>
      <c r="P122" s="208">
        <f>SUM(P123:P159)</f>
        <v>0</v>
      </c>
      <c r="Q122" s="207"/>
      <c r="R122" s="208">
        <f>SUM(R123:R159)</f>
        <v>0</v>
      </c>
      <c r="S122" s="207"/>
      <c r="T122" s="209">
        <f>SUM(T123:T159)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175</v>
      </c>
      <c r="AT122" s="211" t="s">
        <v>72</v>
      </c>
      <c r="AU122" s="211" t="s">
        <v>80</v>
      </c>
      <c r="AY122" s="210" t="s">
        <v>141</v>
      </c>
      <c r="BK122" s="212">
        <f>SUM(BK123:BK159)</f>
        <v>0</v>
      </c>
    </row>
    <row r="123" s="2" customFormat="1" ht="24.15" customHeight="1">
      <c r="A123" s="40"/>
      <c r="B123" s="41"/>
      <c r="C123" s="215" t="s">
        <v>181</v>
      </c>
      <c r="D123" s="215" t="s">
        <v>143</v>
      </c>
      <c r="E123" s="216" t="s">
        <v>1062</v>
      </c>
      <c r="F123" s="217" t="s">
        <v>1063</v>
      </c>
      <c r="G123" s="218" t="s">
        <v>178</v>
      </c>
      <c r="H123" s="219">
        <v>1</v>
      </c>
      <c r="I123" s="220"/>
      <c r="J123" s="221">
        <f>ROUND(I123*H123,2)</f>
        <v>0</v>
      </c>
      <c r="K123" s="217" t="s">
        <v>19</v>
      </c>
      <c r="L123" s="46"/>
      <c r="M123" s="222" t="s">
        <v>19</v>
      </c>
      <c r="N123" s="223" t="s">
        <v>46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584</v>
      </c>
      <c r="AT123" s="226" t="s">
        <v>143</v>
      </c>
      <c r="AU123" s="226" t="s">
        <v>82</v>
      </c>
      <c r="AY123" s="19" t="s">
        <v>141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147</v>
      </c>
      <c r="BK123" s="227">
        <f>ROUND(I123*H123,2)</f>
        <v>0</v>
      </c>
      <c r="BL123" s="19" t="s">
        <v>584</v>
      </c>
      <c r="BM123" s="226" t="s">
        <v>1064</v>
      </c>
    </row>
    <row r="124" s="2" customFormat="1">
      <c r="A124" s="40"/>
      <c r="B124" s="41"/>
      <c r="C124" s="42"/>
      <c r="D124" s="228" t="s">
        <v>149</v>
      </c>
      <c r="E124" s="42"/>
      <c r="F124" s="229" t="s">
        <v>1063</v>
      </c>
      <c r="G124" s="42"/>
      <c r="H124" s="42"/>
      <c r="I124" s="230"/>
      <c r="J124" s="42"/>
      <c r="K124" s="42"/>
      <c r="L124" s="46"/>
      <c r="M124" s="231"/>
      <c r="N124" s="232"/>
      <c r="O124" s="87"/>
      <c r="P124" s="87"/>
      <c r="Q124" s="87"/>
      <c r="R124" s="87"/>
      <c r="S124" s="87"/>
      <c r="T124" s="88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149</v>
      </c>
      <c r="AU124" s="19" t="s">
        <v>82</v>
      </c>
    </row>
    <row r="125" s="13" customFormat="1">
      <c r="A125" s="13"/>
      <c r="B125" s="233"/>
      <c r="C125" s="234"/>
      <c r="D125" s="228" t="s">
        <v>151</v>
      </c>
      <c r="E125" s="235" t="s">
        <v>19</v>
      </c>
      <c r="F125" s="236" t="s">
        <v>1065</v>
      </c>
      <c r="G125" s="234"/>
      <c r="H125" s="235" t="s">
        <v>19</v>
      </c>
      <c r="I125" s="237"/>
      <c r="J125" s="234"/>
      <c r="K125" s="234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151</v>
      </c>
      <c r="AU125" s="242" t="s">
        <v>82</v>
      </c>
      <c r="AV125" s="13" t="s">
        <v>80</v>
      </c>
      <c r="AW125" s="13" t="s">
        <v>35</v>
      </c>
      <c r="AX125" s="13" t="s">
        <v>73</v>
      </c>
      <c r="AY125" s="242" t="s">
        <v>141</v>
      </c>
    </row>
    <row r="126" s="13" customFormat="1">
      <c r="A126" s="13"/>
      <c r="B126" s="233"/>
      <c r="C126" s="234"/>
      <c r="D126" s="228" t="s">
        <v>151</v>
      </c>
      <c r="E126" s="235" t="s">
        <v>19</v>
      </c>
      <c r="F126" s="236" t="s">
        <v>1066</v>
      </c>
      <c r="G126" s="234"/>
      <c r="H126" s="235" t="s">
        <v>19</v>
      </c>
      <c r="I126" s="237"/>
      <c r="J126" s="234"/>
      <c r="K126" s="234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151</v>
      </c>
      <c r="AU126" s="242" t="s">
        <v>82</v>
      </c>
      <c r="AV126" s="13" t="s">
        <v>80</v>
      </c>
      <c r="AW126" s="13" t="s">
        <v>35</v>
      </c>
      <c r="AX126" s="13" t="s">
        <v>73</v>
      </c>
      <c r="AY126" s="242" t="s">
        <v>141</v>
      </c>
    </row>
    <row r="127" s="13" customFormat="1">
      <c r="A127" s="13"/>
      <c r="B127" s="233"/>
      <c r="C127" s="234"/>
      <c r="D127" s="228" t="s">
        <v>151</v>
      </c>
      <c r="E127" s="235" t="s">
        <v>19</v>
      </c>
      <c r="F127" s="236" t="s">
        <v>1067</v>
      </c>
      <c r="G127" s="234"/>
      <c r="H127" s="235" t="s">
        <v>19</v>
      </c>
      <c r="I127" s="237"/>
      <c r="J127" s="234"/>
      <c r="K127" s="234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151</v>
      </c>
      <c r="AU127" s="242" t="s">
        <v>82</v>
      </c>
      <c r="AV127" s="13" t="s">
        <v>80</v>
      </c>
      <c r="AW127" s="13" t="s">
        <v>35</v>
      </c>
      <c r="AX127" s="13" t="s">
        <v>73</v>
      </c>
      <c r="AY127" s="242" t="s">
        <v>141</v>
      </c>
    </row>
    <row r="128" s="13" customFormat="1">
      <c r="A128" s="13"/>
      <c r="B128" s="233"/>
      <c r="C128" s="234"/>
      <c r="D128" s="228" t="s">
        <v>151</v>
      </c>
      <c r="E128" s="235" t="s">
        <v>19</v>
      </c>
      <c r="F128" s="236" t="s">
        <v>1068</v>
      </c>
      <c r="G128" s="234"/>
      <c r="H128" s="235" t="s">
        <v>19</v>
      </c>
      <c r="I128" s="237"/>
      <c r="J128" s="234"/>
      <c r="K128" s="234"/>
      <c r="L128" s="238"/>
      <c r="M128" s="239"/>
      <c r="N128" s="240"/>
      <c r="O128" s="240"/>
      <c r="P128" s="240"/>
      <c r="Q128" s="240"/>
      <c r="R128" s="240"/>
      <c r="S128" s="240"/>
      <c r="T128" s="24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2" t="s">
        <v>151</v>
      </c>
      <c r="AU128" s="242" t="s">
        <v>82</v>
      </c>
      <c r="AV128" s="13" t="s">
        <v>80</v>
      </c>
      <c r="AW128" s="13" t="s">
        <v>35</v>
      </c>
      <c r="AX128" s="13" t="s">
        <v>73</v>
      </c>
      <c r="AY128" s="242" t="s">
        <v>141</v>
      </c>
    </row>
    <row r="129" s="13" customFormat="1">
      <c r="A129" s="13"/>
      <c r="B129" s="233"/>
      <c r="C129" s="234"/>
      <c r="D129" s="228" t="s">
        <v>151</v>
      </c>
      <c r="E129" s="235" t="s">
        <v>19</v>
      </c>
      <c r="F129" s="236" t="s">
        <v>1069</v>
      </c>
      <c r="G129" s="234"/>
      <c r="H129" s="235" t="s">
        <v>19</v>
      </c>
      <c r="I129" s="237"/>
      <c r="J129" s="234"/>
      <c r="K129" s="234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151</v>
      </c>
      <c r="AU129" s="242" t="s">
        <v>82</v>
      </c>
      <c r="AV129" s="13" t="s">
        <v>80</v>
      </c>
      <c r="AW129" s="13" t="s">
        <v>35</v>
      </c>
      <c r="AX129" s="13" t="s">
        <v>73</v>
      </c>
      <c r="AY129" s="242" t="s">
        <v>141</v>
      </c>
    </row>
    <row r="130" s="13" customFormat="1">
      <c r="A130" s="13"/>
      <c r="B130" s="233"/>
      <c r="C130" s="234"/>
      <c r="D130" s="228" t="s">
        <v>151</v>
      </c>
      <c r="E130" s="235" t="s">
        <v>19</v>
      </c>
      <c r="F130" s="236" t="s">
        <v>1070</v>
      </c>
      <c r="G130" s="234"/>
      <c r="H130" s="235" t="s">
        <v>19</v>
      </c>
      <c r="I130" s="237"/>
      <c r="J130" s="234"/>
      <c r="K130" s="234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151</v>
      </c>
      <c r="AU130" s="242" t="s">
        <v>82</v>
      </c>
      <c r="AV130" s="13" t="s">
        <v>80</v>
      </c>
      <c r="AW130" s="13" t="s">
        <v>35</v>
      </c>
      <c r="AX130" s="13" t="s">
        <v>73</v>
      </c>
      <c r="AY130" s="242" t="s">
        <v>141</v>
      </c>
    </row>
    <row r="131" s="13" customFormat="1">
      <c r="A131" s="13"/>
      <c r="B131" s="233"/>
      <c r="C131" s="234"/>
      <c r="D131" s="228" t="s">
        <v>151</v>
      </c>
      <c r="E131" s="235" t="s">
        <v>19</v>
      </c>
      <c r="F131" s="236" t="s">
        <v>1069</v>
      </c>
      <c r="G131" s="234"/>
      <c r="H131" s="235" t="s">
        <v>19</v>
      </c>
      <c r="I131" s="237"/>
      <c r="J131" s="234"/>
      <c r="K131" s="234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151</v>
      </c>
      <c r="AU131" s="242" t="s">
        <v>82</v>
      </c>
      <c r="AV131" s="13" t="s">
        <v>80</v>
      </c>
      <c r="AW131" s="13" t="s">
        <v>35</v>
      </c>
      <c r="AX131" s="13" t="s">
        <v>73</v>
      </c>
      <c r="AY131" s="242" t="s">
        <v>141</v>
      </c>
    </row>
    <row r="132" s="13" customFormat="1">
      <c r="A132" s="13"/>
      <c r="B132" s="233"/>
      <c r="C132" s="234"/>
      <c r="D132" s="228" t="s">
        <v>151</v>
      </c>
      <c r="E132" s="235" t="s">
        <v>19</v>
      </c>
      <c r="F132" s="236" t="s">
        <v>1071</v>
      </c>
      <c r="G132" s="234"/>
      <c r="H132" s="235" t="s">
        <v>19</v>
      </c>
      <c r="I132" s="237"/>
      <c r="J132" s="234"/>
      <c r="K132" s="234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151</v>
      </c>
      <c r="AU132" s="242" t="s">
        <v>82</v>
      </c>
      <c r="AV132" s="13" t="s">
        <v>80</v>
      </c>
      <c r="AW132" s="13" t="s">
        <v>35</v>
      </c>
      <c r="AX132" s="13" t="s">
        <v>73</v>
      </c>
      <c r="AY132" s="242" t="s">
        <v>141</v>
      </c>
    </row>
    <row r="133" s="13" customFormat="1">
      <c r="A133" s="13"/>
      <c r="B133" s="233"/>
      <c r="C133" s="234"/>
      <c r="D133" s="228" t="s">
        <v>151</v>
      </c>
      <c r="E133" s="235" t="s">
        <v>19</v>
      </c>
      <c r="F133" s="236" t="s">
        <v>1072</v>
      </c>
      <c r="G133" s="234"/>
      <c r="H133" s="235" t="s">
        <v>19</v>
      </c>
      <c r="I133" s="237"/>
      <c r="J133" s="234"/>
      <c r="K133" s="234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151</v>
      </c>
      <c r="AU133" s="242" t="s">
        <v>82</v>
      </c>
      <c r="AV133" s="13" t="s">
        <v>80</v>
      </c>
      <c r="AW133" s="13" t="s">
        <v>35</v>
      </c>
      <c r="AX133" s="13" t="s">
        <v>73</v>
      </c>
      <c r="AY133" s="242" t="s">
        <v>141</v>
      </c>
    </row>
    <row r="134" s="13" customFormat="1">
      <c r="A134" s="13"/>
      <c r="B134" s="233"/>
      <c r="C134" s="234"/>
      <c r="D134" s="228" t="s">
        <v>151</v>
      </c>
      <c r="E134" s="235" t="s">
        <v>19</v>
      </c>
      <c r="F134" s="236" t="s">
        <v>1073</v>
      </c>
      <c r="G134" s="234"/>
      <c r="H134" s="235" t="s">
        <v>19</v>
      </c>
      <c r="I134" s="237"/>
      <c r="J134" s="234"/>
      <c r="K134" s="234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151</v>
      </c>
      <c r="AU134" s="242" t="s">
        <v>82</v>
      </c>
      <c r="AV134" s="13" t="s">
        <v>80</v>
      </c>
      <c r="AW134" s="13" t="s">
        <v>35</v>
      </c>
      <c r="AX134" s="13" t="s">
        <v>73</v>
      </c>
      <c r="AY134" s="242" t="s">
        <v>141</v>
      </c>
    </row>
    <row r="135" s="14" customFormat="1">
      <c r="A135" s="14"/>
      <c r="B135" s="243"/>
      <c r="C135" s="244"/>
      <c r="D135" s="228" t="s">
        <v>151</v>
      </c>
      <c r="E135" s="245" t="s">
        <v>19</v>
      </c>
      <c r="F135" s="246" t="s">
        <v>80</v>
      </c>
      <c r="G135" s="244"/>
      <c r="H135" s="247">
        <v>1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151</v>
      </c>
      <c r="AU135" s="253" t="s">
        <v>82</v>
      </c>
      <c r="AV135" s="14" t="s">
        <v>82</v>
      </c>
      <c r="AW135" s="14" t="s">
        <v>35</v>
      </c>
      <c r="AX135" s="14" t="s">
        <v>80</v>
      </c>
      <c r="AY135" s="253" t="s">
        <v>141</v>
      </c>
    </row>
    <row r="136" s="2" customFormat="1" ht="37.8" customHeight="1">
      <c r="A136" s="40"/>
      <c r="B136" s="41"/>
      <c r="C136" s="215" t="s">
        <v>191</v>
      </c>
      <c r="D136" s="215" t="s">
        <v>143</v>
      </c>
      <c r="E136" s="216" t="s">
        <v>1074</v>
      </c>
      <c r="F136" s="217" t="s">
        <v>1075</v>
      </c>
      <c r="G136" s="218" t="s">
        <v>251</v>
      </c>
      <c r="H136" s="219">
        <v>1</v>
      </c>
      <c r="I136" s="220"/>
      <c r="J136" s="221">
        <f>ROUND(I136*H136,2)</f>
        <v>0</v>
      </c>
      <c r="K136" s="217" t="s">
        <v>19</v>
      </c>
      <c r="L136" s="46"/>
      <c r="M136" s="222" t="s">
        <v>19</v>
      </c>
      <c r="N136" s="223" t="s">
        <v>46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584</v>
      </c>
      <c r="AT136" s="226" t="s">
        <v>143</v>
      </c>
      <c r="AU136" s="226" t="s">
        <v>82</v>
      </c>
      <c r="AY136" s="19" t="s">
        <v>141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147</v>
      </c>
      <c r="BK136" s="227">
        <f>ROUND(I136*H136,2)</f>
        <v>0</v>
      </c>
      <c r="BL136" s="19" t="s">
        <v>584</v>
      </c>
      <c r="BM136" s="226" t="s">
        <v>1076</v>
      </c>
    </row>
    <row r="137" s="2" customFormat="1">
      <c r="A137" s="40"/>
      <c r="B137" s="41"/>
      <c r="C137" s="42"/>
      <c r="D137" s="228" t="s">
        <v>149</v>
      </c>
      <c r="E137" s="42"/>
      <c r="F137" s="229" t="s">
        <v>1075</v>
      </c>
      <c r="G137" s="42"/>
      <c r="H137" s="42"/>
      <c r="I137" s="230"/>
      <c r="J137" s="42"/>
      <c r="K137" s="42"/>
      <c r="L137" s="46"/>
      <c r="M137" s="231"/>
      <c r="N137" s="232"/>
      <c r="O137" s="87"/>
      <c r="P137" s="87"/>
      <c r="Q137" s="87"/>
      <c r="R137" s="87"/>
      <c r="S137" s="87"/>
      <c r="T137" s="88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149</v>
      </c>
      <c r="AU137" s="19" t="s">
        <v>82</v>
      </c>
    </row>
    <row r="138" s="14" customFormat="1">
      <c r="A138" s="14"/>
      <c r="B138" s="243"/>
      <c r="C138" s="244"/>
      <c r="D138" s="228" t="s">
        <v>151</v>
      </c>
      <c r="E138" s="245" t="s">
        <v>19</v>
      </c>
      <c r="F138" s="246" t="s">
        <v>80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151</v>
      </c>
      <c r="AU138" s="253" t="s">
        <v>82</v>
      </c>
      <c r="AV138" s="14" t="s">
        <v>82</v>
      </c>
      <c r="AW138" s="14" t="s">
        <v>35</v>
      </c>
      <c r="AX138" s="14" t="s">
        <v>80</v>
      </c>
      <c r="AY138" s="253" t="s">
        <v>141</v>
      </c>
    </row>
    <row r="139" s="2" customFormat="1" ht="16.5" customHeight="1">
      <c r="A139" s="40"/>
      <c r="B139" s="41"/>
      <c r="C139" s="215" t="s">
        <v>172</v>
      </c>
      <c r="D139" s="215" t="s">
        <v>143</v>
      </c>
      <c r="E139" s="216" t="s">
        <v>1077</v>
      </c>
      <c r="F139" s="217" t="s">
        <v>1078</v>
      </c>
      <c r="G139" s="218" t="s">
        <v>178</v>
      </c>
      <c r="H139" s="219">
        <v>1</v>
      </c>
      <c r="I139" s="220"/>
      <c r="J139" s="221">
        <f>ROUND(I139*H139,2)</f>
        <v>0</v>
      </c>
      <c r="K139" s="217" t="s">
        <v>19</v>
      </c>
      <c r="L139" s="46"/>
      <c r="M139" s="222" t="s">
        <v>19</v>
      </c>
      <c r="N139" s="223" t="s">
        <v>46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584</v>
      </c>
      <c r="AT139" s="226" t="s">
        <v>143</v>
      </c>
      <c r="AU139" s="226" t="s">
        <v>82</v>
      </c>
      <c r="AY139" s="19" t="s">
        <v>141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147</v>
      </c>
      <c r="BK139" s="227">
        <f>ROUND(I139*H139,2)</f>
        <v>0</v>
      </c>
      <c r="BL139" s="19" t="s">
        <v>584</v>
      </c>
      <c r="BM139" s="226" t="s">
        <v>1079</v>
      </c>
    </row>
    <row r="140" s="2" customFormat="1">
      <c r="A140" s="40"/>
      <c r="B140" s="41"/>
      <c r="C140" s="42"/>
      <c r="D140" s="228" t="s">
        <v>149</v>
      </c>
      <c r="E140" s="42"/>
      <c r="F140" s="229" t="s">
        <v>1078</v>
      </c>
      <c r="G140" s="42"/>
      <c r="H140" s="42"/>
      <c r="I140" s="230"/>
      <c r="J140" s="42"/>
      <c r="K140" s="42"/>
      <c r="L140" s="46"/>
      <c r="M140" s="231"/>
      <c r="N140" s="232"/>
      <c r="O140" s="87"/>
      <c r="P140" s="87"/>
      <c r="Q140" s="87"/>
      <c r="R140" s="87"/>
      <c r="S140" s="87"/>
      <c r="T140" s="88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149</v>
      </c>
      <c r="AU140" s="19" t="s">
        <v>82</v>
      </c>
    </row>
    <row r="141" s="13" customFormat="1">
      <c r="A141" s="13"/>
      <c r="B141" s="233"/>
      <c r="C141" s="234"/>
      <c r="D141" s="228" t="s">
        <v>151</v>
      </c>
      <c r="E141" s="235" t="s">
        <v>19</v>
      </c>
      <c r="F141" s="236" t="s">
        <v>1080</v>
      </c>
      <c r="G141" s="234"/>
      <c r="H141" s="235" t="s">
        <v>19</v>
      </c>
      <c r="I141" s="237"/>
      <c r="J141" s="234"/>
      <c r="K141" s="234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151</v>
      </c>
      <c r="AU141" s="242" t="s">
        <v>82</v>
      </c>
      <c r="AV141" s="13" t="s">
        <v>80</v>
      </c>
      <c r="AW141" s="13" t="s">
        <v>35</v>
      </c>
      <c r="AX141" s="13" t="s">
        <v>73</v>
      </c>
      <c r="AY141" s="242" t="s">
        <v>141</v>
      </c>
    </row>
    <row r="142" s="14" customFormat="1">
      <c r="A142" s="14"/>
      <c r="B142" s="243"/>
      <c r="C142" s="244"/>
      <c r="D142" s="228" t="s">
        <v>151</v>
      </c>
      <c r="E142" s="245" t="s">
        <v>19</v>
      </c>
      <c r="F142" s="246" t="s">
        <v>80</v>
      </c>
      <c r="G142" s="244"/>
      <c r="H142" s="247">
        <v>1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151</v>
      </c>
      <c r="AU142" s="253" t="s">
        <v>82</v>
      </c>
      <c r="AV142" s="14" t="s">
        <v>82</v>
      </c>
      <c r="AW142" s="14" t="s">
        <v>35</v>
      </c>
      <c r="AX142" s="14" t="s">
        <v>80</v>
      </c>
      <c r="AY142" s="253" t="s">
        <v>141</v>
      </c>
    </row>
    <row r="143" s="2" customFormat="1" ht="24.15" customHeight="1">
      <c r="A143" s="40"/>
      <c r="B143" s="41"/>
      <c r="C143" s="215" t="s">
        <v>203</v>
      </c>
      <c r="D143" s="215" t="s">
        <v>143</v>
      </c>
      <c r="E143" s="216" t="s">
        <v>1081</v>
      </c>
      <c r="F143" s="217" t="s">
        <v>1082</v>
      </c>
      <c r="G143" s="218" t="s">
        <v>178</v>
      </c>
      <c r="H143" s="219">
        <v>1</v>
      </c>
      <c r="I143" s="220"/>
      <c r="J143" s="221">
        <f>ROUND(I143*H143,2)</f>
        <v>0</v>
      </c>
      <c r="K143" s="217" t="s">
        <v>19</v>
      </c>
      <c r="L143" s="46"/>
      <c r="M143" s="222" t="s">
        <v>19</v>
      </c>
      <c r="N143" s="223" t="s">
        <v>46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584</v>
      </c>
      <c r="AT143" s="226" t="s">
        <v>143</v>
      </c>
      <c r="AU143" s="226" t="s">
        <v>82</v>
      </c>
      <c r="AY143" s="19" t="s">
        <v>141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147</v>
      </c>
      <c r="BK143" s="227">
        <f>ROUND(I143*H143,2)</f>
        <v>0</v>
      </c>
      <c r="BL143" s="19" t="s">
        <v>584</v>
      </c>
      <c r="BM143" s="226" t="s">
        <v>1083</v>
      </c>
    </row>
    <row r="144" s="2" customFormat="1">
      <c r="A144" s="40"/>
      <c r="B144" s="41"/>
      <c r="C144" s="42"/>
      <c r="D144" s="228" t="s">
        <v>149</v>
      </c>
      <c r="E144" s="42"/>
      <c r="F144" s="229" t="s">
        <v>1082</v>
      </c>
      <c r="G144" s="42"/>
      <c r="H144" s="42"/>
      <c r="I144" s="230"/>
      <c r="J144" s="42"/>
      <c r="K144" s="42"/>
      <c r="L144" s="46"/>
      <c r="M144" s="231"/>
      <c r="N144" s="232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149</v>
      </c>
      <c r="AU144" s="19" t="s">
        <v>82</v>
      </c>
    </row>
    <row r="145" s="13" customFormat="1">
      <c r="A145" s="13"/>
      <c r="B145" s="233"/>
      <c r="C145" s="234"/>
      <c r="D145" s="228" t="s">
        <v>151</v>
      </c>
      <c r="E145" s="235" t="s">
        <v>19</v>
      </c>
      <c r="F145" s="236" t="s">
        <v>1084</v>
      </c>
      <c r="G145" s="234"/>
      <c r="H145" s="235" t="s">
        <v>19</v>
      </c>
      <c r="I145" s="237"/>
      <c r="J145" s="234"/>
      <c r="K145" s="234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151</v>
      </c>
      <c r="AU145" s="242" t="s">
        <v>82</v>
      </c>
      <c r="AV145" s="13" t="s">
        <v>80</v>
      </c>
      <c r="AW145" s="13" t="s">
        <v>35</v>
      </c>
      <c r="AX145" s="13" t="s">
        <v>73</v>
      </c>
      <c r="AY145" s="242" t="s">
        <v>141</v>
      </c>
    </row>
    <row r="146" s="13" customFormat="1">
      <c r="A146" s="13"/>
      <c r="B146" s="233"/>
      <c r="C146" s="234"/>
      <c r="D146" s="228" t="s">
        <v>151</v>
      </c>
      <c r="E146" s="235" t="s">
        <v>19</v>
      </c>
      <c r="F146" s="236" t="s">
        <v>1085</v>
      </c>
      <c r="G146" s="234"/>
      <c r="H146" s="235" t="s">
        <v>19</v>
      </c>
      <c r="I146" s="237"/>
      <c r="J146" s="234"/>
      <c r="K146" s="234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151</v>
      </c>
      <c r="AU146" s="242" t="s">
        <v>82</v>
      </c>
      <c r="AV146" s="13" t="s">
        <v>80</v>
      </c>
      <c r="AW146" s="13" t="s">
        <v>35</v>
      </c>
      <c r="AX146" s="13" t="s">
        <v>73</v>
      </c>
      <c r="AY146" s="242" t="s">
        <v>141</v>
      </c>
    </row>
    <row r="147" s="14" customFormat="1">
      <c r="A147" s="14"/>
      <c r="B147" s="243"/>
      <c r="C147" s="244"/>
      <c r="D147" s="228" t="s">
        <v>151</v>
      </c>
      <c r="E147" s="245" t="s">
        <v>19</v>
      </c>
      <c r="F147" s="246" t="s">
        <v>80</v>
      </c>
      <c r="G147" s="244"/>
      <c r="H147" s="247">
        <v>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151</v>
      </c>
      <c r="AU147" s="253" t="s">
        <v>82</v>
      </c>
      <c r="AV147" s="14" t="s">
        <v>82</v>
      </c>
      <c r="AW147" s="14" t="s">
        <v>35</v>
      </c>
      <c r="AX147" s="14" t="s">
        <v>80</v>
      </c>
      <c r="AY147" s="253" t="s">
        <v>141</v>
      </c>
    </row>
    <row r="148" s="2" customFormat="1" ht="49.05" customHeight="1">
      <c r="A148" s="40"/>
      <c r="B148" s="41"/>
      <c r="C148" s="215" t="s">
        <v>209</v>
      </c>
      <c r="D148" s="215" t="s">
        <v>143</v>
      </c>
      <c r="E148" s="216" t="s">
        <v>1086</v>
      </c>
      <c r="F148" s="217" t="s">
        <v>1087</v>
      </c>
      <c r="G148" s="218" t="s">
        <v>178</v>
      </c>
      <c r="H148" s="219">
        <v>1</v>
      </c>
      <c r="I148" s="220"/>
      <c r="J148" s="221">
        <f>ROUND(I148*H148,2)</f>
        <v>0</v>
      </c>
      <c r="K148" s="217" t="s">
        <v>19</v>
      </c>
      <c r="L148" s="46"/>
      <c r="M148" s="222" t="s">
        <v>19</v>
      </c>
      <c r="N148" s="223" t="s">
        <v>46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584</v>
      </c>
      <c r="AT148" s="226" t="s">
        <v>143</v>
      </c>
      <c r="AU148" s="226" t="s">
        <v>82</v>
      </c>
      <c r="AY148" s="19" t="s">
        <v>141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147</v>
      </c>
      <c r="BK148" s="227">
        <f>ROUND(I148*H148,2)</f>
        <v>0</v>
      </c>
      <c r="BL148" s="19" t="s">
        <v>584</v>
      </c>
      <c r="BM148" s="226" t="s">
        <v>1088</v>
      </c>
    </row>
    <row r="149" s="2" customFormat="1">
      <c r="A149" s="40"/>
      <c r="B149" s="41"/>
      <c r="C149" s="42"/>
      <c r="D149" s="228" t="s">
        <v>149</v>
      </c>
      <c r="E149" s="42"/>
      <c r="F149" s="229" t="s">
        <v>1087</v>
      </c>
      <c r="G149" s="42"/>
      <c r="H149" s="42"/>
      <c r="I149" s="230"/>
      <c r="J149" s="42"/>
      <c r="K149" s="42"/>
      <c r="L149" s="46"/>
      <c r="M149" s="231"/>
      <c r="N149" s="232"/>
      <c r="O149" s="87"/>
      <c r="P149" s="87"/>
      <c r="Q149" s="87"/>
      <c r="R149" s="87"/>
      <c r="S149" s="87"/>
      <c r="T149" s="88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149</v>
      </c>
      <c r="AU149" s="19" t="s">
        <v>82</v>
      </c>
    </row>
    <row r="150" s="14" customFormat="1">
      <c r="A150" s="14"/>
      <c r="B150" s="243"/>
      <c r="C150" s="244"/>
      <c r="D150" s="228" t="s">
        <v>151</v>
      </c>
      <c r="E150" s="245" t="s">
        <v>19</v>
      </c>
      <c r="F150" s="246" t="s">
        <v>80</v>
      </c>
      <c r="G150" s="244"/>
      <c r="H150" s="247">
        <v>1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151</v>
      </c>
      <c r="AU150" s="253" t="s">
        <v>82</v>
      </c>
      <c r="AV150" s="14" t="s">
        <v>82</v>
      </c>
      <c r="AW150" s="14" t="s">
        <v>35</v>
      </c>
      <c r="AX150" s="14" t="s">
        <v>80</v>
      </c>
      <c r="AY150" s="253" t="s">
        <v>141</v>
      </c>
    </row>
    <row r="151" s="2" customFormat="1" ht="16.5" customHeight="1">
      <c r="A151" s="40"/>
      <c r="B151" s="41"/>
      <c r="C151" s="215" t="s">
        <v>216</v>
      </c>
      <c r="D151" s="215" t="s">
        <v>143</v>
      </c>
      <c r="E151" s="216" t="s">
        <v>1089</v>
      </c>
      <c r="F151" s="217" t="s">
        <v>1090</v>
      </c>
      <c r="G151" s="218" t="s">
        <v>178</v>
      </c>
      <c r="H151" s="219">
        <v>1</v>
      </c>
      <c r="I151" s="220"/>
      <c r="J151" s="221">
        <f>ROUND(I151*H151,2)</f>
        <v>0</v>
      </c>
      <c r="K151" s="217" t="s">
        <v>19</v>
      </c>
      <c r="L151" s="46"/>
      <c r="M151" s="222" t="s">
        <v>19</v>
      </c>
      <c r="N151" s="223" t="s">
        <v>46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584</v>
      </c>
      <c r="AT151" s="226" t="s">
        <v>143</v>
      </c>
      <c r="AU151" s="226" t="s">
        <v>82</v>
      </c>
      <c r="AY151" s="19" t="s">
        <v>141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147</v>
      </c>
      <c r="BK151" s="227">
        <f>ROUND(I151*H151,2)</f>
        <v>0</v>
      </c>
      <c r="BL151" s="19" t="s">
        <v>584</v>
      </c>
      <c r="BM151" s="226" t="s">
        <v>1091</v>
      </c>
    </row>
    <row r="152" s="2" customFormat="1">
      <c r="A152" s="40"/>
      <c r="B152" s="41"/>
      <c r="C152" s="42"/>
      <c r="D152" s="228" t="s">
        <v>149</v>
      </c>
      <c r="E152" s="42"/>
      <c r="F152" s="229" t="s">
        <v>1090</v>
      </c>
      <c r="G152" s="42"/>
      <c r="H152" s="42"/>
      <c r="I152" s="230"/>
      <c r="J152" s="42"/>
      <c r="K152" s="42"/>
      <c r="L152" s="46"/>
      <c r="M152" s="231"/>
      <c r="N152" s="232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149</v>
      </c>
      <c r="AU152" s="19" t="s">
        <v>82</v>
      </c>
    </row>
    <row r="153" s="13" customFormat="1">
      <c r="A153" s="13"/>
      <c r="B153" s="233"/>
      <c r="C153" s="234"/>
      <c r="D153" s="228" t="s">
        <v>151</v>
      </c>
      <c r="E153" s="235" t="s">
        <v>19</v>
      </c>
      <c r="F153" s="236" t="s">
        <v>1092</v>
      </c>
      <c r="G153" s="234"/>
      <c r="H153" s="235" t="s">
        <v>19</v>
      </c>
      <c r="I153" s="237"/>
      <c r="J153" s="234"/>
      <c r="K153" s="234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151</v>
      </c>
      <c r="AU153" s="242" t="s">
        <v>82</v>
      </c>
      <c r="AV153" s="13" t="s">
        <v>80</v>
      </c>
      <c r="AW153" s="13" t="s">
        <v>35</v>
      </c>
      <c r="AX153" s="13" t="s">
        <v>73</v>
      </c>
      <c r="AY153" s="242" t="s">
        <v>141</v>
      </c>
    </row>
    <row r="154" s="14" customFormat="1">
      <c r="A154" s="14"/>
      <c r="B154" s="243"/>
      <c r="C154" s="244"/>
      <c r="D154" s="228" t="s">
        <v>151</v>
      </c>
      <c r="E154" s="245" t="s">
        <v>19</v>
      </c>
      <c r="F154" s="246" t="s">
        <v>80</v>
      </c>
      <c r="G154" s="244"/>
      <c r="H154" s="247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151</v>
      </c>
      <c r="AU154" s="253" t="s">
        <v>82</v>
      </c>
      <c r="AV154" s="14" t="s">
        <v>82</v>
      </c>
      <c r="AW154" s="14" t="s">
        <v>35</v>
      </c>
      <c r="AX154" s="14" t="s">
        <v>80</v>
      </c>
      <c r="AY154" s="253" t="s">
        <v>141</v>
      </c>
    </row>
    <row r="155" s="2" customFormat="1" ht="24.15" customHeight="1">
      <c r="A155" s="40"/>
      <c r="B155" s="41"/>
      <c r="C155" s="215" t="s">
        <v>8</v>
      </c>
      <c r="D155" s="215" t="s">
        <v>143</v>
      </c>
      <c r="E155" s="216" t="s">
        <v>1093</v>
      </c>
      <c r="F155" s="217" t="s">
        <v>1094</v>
      </c>
      <c r="G155" s="218" t="s">
        <v>178</v>
      </c>
      <c r="H155" s="219">
        <v>1</v>
      </c>
      <c r="I155" s="220"/>
      <c r="J155" s="221">
        <f>ROUND(I155*H155,2)</f>
        <v>0</v>
      </c>
      <c r="K155" s="217" t="s">
        <v>19</v>
      </c>
      <c r="L155" s="46"/>
      <c r="M155" s="222" t="s">
        <v>19</v>
      </c>
      <c r="N155" s="223" t="s">
        <v>46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584</v>
      </c>
      <c r="AT155" s="226" t="s">
        <v>143</v>
      </c>
      <c r="AU155" s="226" t="s">
        <v>82</v>
      </c>
      <c r="AY155" s="19" t="s">
        <v>141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147</v>
      </c>
      <c r="BK155" s="227">
        <f>ROUND(I155*H155,2)</f>
        <v>0</v>
      </c>
      <c r="BL155" s="19" t="s">
        <v>584</v>
      </c>
      <c r="BM155" s="226" t="s">
        <v>1095</v>
      </c>
    </row>
    <row r="156" s="2" customFormat="1">
      <c r="A156" s="40"/>
      <c r="B156" s="41"/>
      <c r="C156" s="42"/>
      <c r="D156" s="228" t="s">
        <v>149</v>
      </c>
      <c r="E156" s="42"/>
      <c r="F156" s="229" t="s">
        <v>1094</v>
      </c>
      <c r="G156" s="42"/>
      <c r="H156" s="42"/>
      <c r="I156" s="230"/>
      <c r="J156" s="42"/>
      <c r="K156" s="42"/>
      <c r="L156" s="46"/>
      <c r="M156" s="231"/>
      <c r="N156" s="232"/>
      <c r="O156" s="87"/>
      <c r="P156" s="87"/>
      <c r="Q156" s="87"/>
      <c r="R156" s="87"/>
      <c r="S156" s="87"/>
      <c r="T156" s="88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149</v>
      </c>
      <c r="AU156" s="19" t="s">
        <v>82</v>
      </c>
    </row>
    <row r="157" s="13" customFormat="1">
      <c r="A157" s="13"/>
      <c r="B157" s="233"/>
      <c r="C157" s="234"/>
      <c r="D157" s="228" t="s">
        <v>151</v>
      </c>
      <c r="E157" s="235" t="s">
        <v>19</v>
      </c>
      <c r="F157" s="236" t="s">
        <v>1096</v>
      </c>
      <c r="G157" s="234"/>
      <c r="H157" s="235" t="s">
        <v>19</v>
      </c>
      <c r="I157" s="237"/>
      <c r="J157" s="234"/>
      <c r="K157" s="234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151</v>
      </c>
      <c r="AU157" s="242" t="s">
        <v>82</v>
      </c>
      <c r="AV157" s="13" t="s">
        <v>80</v>
      </c>
      <c r="AW157" s="13" t="s">
        <v>35</v>
      </c>
      <c r="AX157" s="13" t="s">
        <v>73</v>
      </c>
      <c r="AY157" s="242" t="s">
        <v>141</v>
      </c>
    </row>
    <row r="158" s="13" customFormat="1">
      <c r="A158" s="13"/>
      <c r="B158" s="233"/>
      <c r="C158" s="234"/>
      <c r="D158" s="228" t="s">
        <v>151</v>
      </c>
      <c r="E158" s="235" t="s">
        <v>19</v>
      </c>
      <c r="F158" s="236" t="s">
        <v>1097</v>
      </c>
      <c r="G158" s="234"/>
      <c r="H158" s="235" t="s">
        <v>19</v>
      </c>
      <c r="I158" s="237"/>
      <c r="J158" s="234"/>
      <c r="K158" s="234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151</v>
      </c>
      <c r="AU158" s="242" t="s">
        <v>82</v>
      </c>
      <c r="AV158" s="13" t="s">
        <v>80</v>
      </c>
      <c r="AW158" s="13" t="s">
        <v>35</v>
      </c>
      <c r="AX158" s="13" t="s">
        <v>73</v>
      </c>
      <c r="AY158" s="242" t="s">
        <v>141</v>
      </c>
    </row>
    <row r="159" s="14" customFormat="1">
      <c r="A159" s="14"/>
      <c r="B159" s="243"/>
      <c r="C159" s="244"/>
      <c r="D159" s="228" t="s">
        <v>151</v>
      </c>
      <c r="E159" s="245" t="s">
        <v>19</v>
      </c>
      <c r="F159" s="246" t="s">
        <v>80</v>
      </c>
      <c r="G159" s="244"/>
      <c r="H159" s="247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151</v>
      </c>
      <c r="AU159" s="253" t="s">
        <v>82</v>
      </c>
      <c r="AV159" s="14" t="s">
        <v>82</v>
      </c>
      <c r="AW159" s="14" t="s">
        <v>35</v>
      </c>
      <c r="AX159" s="14" t="s">
        <v>80</v>
      </c>
      <c r="AY159" s="253" t="s">
        <v>141</v>
      </c>
    </row>
    <row r="160" s="12" customFormat="1" ht="22.8" customHeight="1">
      <c r="A160" s="12"/>
      <c r="B160" s="199"/>
      <c r="C160" s="200"/>
      <c r="D160" s="201" t="s">
        <v>72</v>
      </c>
      <c r="E160" s="213" t="s">
        <v>1098</v>
      </c>
      <c r="F160" s="213" t="s">
        <v>1099</v>
      </c>
      <c r="G160" s="200"/>
      <c r="H160" s="200"/>
      <c r="I160" s="203"/>
      <c r="J160" s="214">
        <f>BK160</f>
        <v>0</v>
      </c>
      <c r="K160" s="200"/>
      <c r="L160" s="205"/>
      <c r="M160" s="206"/>
      <c r="N160" s="207"/>
      <c r="O160" s="207"/>
      <c r="P160" s="208">
        <f>SUM(P161:P171)</f>
        <v>0</v>
      </c>
      <c r="Q160" s="207"/>
      <c r="R160" s="208">
        <f>SUM(R161:R171)</f>
        <v>0</v>
      </c>
      <c r="S160" s="207"/>
      <c r="T160" s="209">
        <f>SUM(T161:T171)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0" t="s">
        <v>175</v>
      </c>
      <c r="AT160" s="211" t="s">
        <v>72</v>
      </c>
      <c r="AU160" s="211" t="s">
        <v>80</v>
      </c>
      <c r="AY160" s="210" t="s">
        <v>141</v>
      </c>
      <c r="BK160" s="212">
        <f>SUM(BK161:BK171)</f>
        <v>0</v>
      </c>
    </row>
    <row r="161" s="2" customFormat="1" ht="16.5" customHeight="1">
      <c r="A161" s="40"/>
      <c r="B161" s="41"/>
      <c r="C161" s="215" t="s">
        <v>230</v>
      </c>
      <c r="D161" s="215" t="s">
        <v>143</v>
      </c>
      <c r="E161" s="216" t="s">
        <v>1100</v>
      </c>
      <c r="F161" s="217" t="s">
        <v>1101</v>
      </c>
      <c r="G161" s="218" t="s">
        <v>251</v>
      </c>
      <c r="H161" s="219">
        <v>1</v>
      </c>
      <c r="I161" s="220"/>
      <c r="J161" s="221">
        <f>ROUND(I161*H161,2)</f>
        <v>0</v>
      </c>
      <c r="K161" s="217" t="s">
        <v>19</v>
      </c>
      <c r="L161" s="46"/>
      <c r="M161" s="222" t="s">
        <v>19</v>
      </c>
      <c r="N161" s="223" t="s">
        <v>46</v>
      </c>
      <c r="O161" s="87"/>
      <c r="P161" s="224">
        <f>O161*H161</f>
        <v>0</v>
      </c>
      <c r="Q161" s="224">
        <v>0</v>
      </c>
      <c r="R161" s="224">
        <f>Q161*H161</f>
        <v>0</v>
      </c>
      <c r="S161" s="224">
        <v>0</v>
      </c>
      <c r="T161" s="225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26" t="s">
        <v>584</v>
      </c>
      <c r="AT161" s="226" t="s">
        <v>143</v>
      </c>
      <c r="AU161" s="226" t="s">
        <v>82</v>
      </c>
      <c r="AY161" s="19" t="s">
        <v>141</v>
      </c>
      <c r="BE161" s="227">
        <f>IF(N161="základní",J161,0)</f>
        <v>0</v>
      </c>
      <c r="BF161" s="227">
        <f>IF(N161="snížená",J161,0)</f>
        <v>0</v>
      </c>
      <c r="BG161" s="227">
        <f>IF(N161="zákl. přenesená",J161,0)</f>
        <v>0</v>
      </c>
      <c r="BH161" s="227">
        <f>IF(N161="sníž. přenesená",J161,0)</f>
        <v>0</v>
      </c>
      <c r="BI161" s="227">
        <f>IF(N161="nulová",J161,0)</f>
        <v>0</v>
      </c>
      <c r="BJ161" s="19" t="s">
        <v>147</v>
      </c>
      <c r="BK161" s="227">
        <f>ROUND(I161*H161,2)</f>
        <v>0</v>
      </c>
      <c r="BL161" s="19" t="s">
        <v>584</v>
      </c>
      <c r="BM161" s="226" t="s">
        <v>1102</v>
      </c>
    </row>
    <row r="162" s="2" customFormat="1">
      <c r="A162" s="40"/>
      <c r="B162" s="41"/>
      <c r="C162" s="42"/>
      <c r="D162" s="228" t="s">
        <v>149</v>
      </c>
      <c r="E162" s="42"/>
      <c r="F162" s="229" t="s">
        <v>1101</v>
      </c>
      <c r="G162" s="42"/>
      <c r="H162" s="42"/>
      <c r="I162" s="230"/>
      <c r="J162" s="42"/>
      <c r="K162" s="42"/>
      <c r="L162" s="46"/>
      <c r="M162" s="231"/>
      <c r="N162" s="232"/>
      <c r="O162" s="87"/>
      <c r="P162" s="87"/>
      <c r="Q162" s="87"/>
      <c r="R162" s="87"/>
      <c r="S162" s="87"/>
      <c r="T162" s="88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149</v>
      </c>
      <c r="AU162" s="19" t="s">
        <v>82</v>
      </c>
    </row>
    <row r="163" s="13" customFormat="1">
      <c r="A163" s="13"/>
      <c r="B163" s="233"/>
      <c r="C163" s="234"/>
      <c r="D163" s="228" t="s">
        <v>151</v>
      </c>
      <c r="E163" s="235" t="s">
        <v>19</v>
      </c>
      <c r="F163" s="236" t="s">
        <v>1103</v>
      </c>
      <c r="G163" s="234"/>
      <c r="H163" s="235" t="s">
        <v>19</v>
      </c>
      <c r="I163" s="237"/>
      <c r="J163" s="234"/>
      <c r="K163" s="234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151</v>
      </c>
      <c r="AU163" s="242" t="s">
        <v>82</v>
      </c>
      <c r="AV163" s="13" t="s">
        <v>80</v>
      </c>
      <c r="AW163" s="13" t="s">
        <v>35</v>
      </c>
      <c r="AX163" s="13" t="s">
        <v>73</v>
      </c>
      <c r="AY163" s="242" t="s">
        <v>141</v>
      </c>
    </row>
    <row r="164" s="13" customFormat="1">
      <c r="A164" s="13"/>
      <c r="B164" s="233"/>
      <c r="C164" s="234"/>
      <c r="D164" s="228" t="s">
        <v>151</v>
      </c>
      <c r="E164" s="235" t="s">
        <v>19</v>
      </c>
      <c r="F164" s="236" t="s">
        <v>1104</v>
      </c>
      <c r="G164" s="234"/>
      <c r="H164" s="235" t="s">
        <v>19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151</v>
      </c>
      <c r="AU164" s="242" t="s">
        <v>82</v>
      </c>
      <c r="AV164" s="13" t="s">
        <v>80</v>
      </c>
      <c r="AW164" s="13" t="s">
        <v>35</v>
      </c>
      <c r="AX164" s="13" t="s">
        <v>73</v>
      </c>
      <c r="AY164" s="242" t="s">
        <v>141</v>
      </c>
    </row>
    <row r="165" s="14" customFormat="1">
      <c r="A165" s="14"/>
      <c r="B165" s="243"/>
      <c r="C165" s="244"/>
      <c r="D165" s="228" t="s">
        <v>151</v>
      </c>
      <c r="E165" s="245" t="s">
        <v>19</v>
      </c>
      <c r="F165" s="246" t="s">
        <v>80</v>
      </c>
      <c r="G165" s="244"/>
      <c r="H165" s="247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151</v>
      </c>
      <c r="AU165" s="253" t="s">
        <v>82</v>
      </c>
      <c r="AV165" s="14" t="s">
        <v>82</v>
      </c>
      <c r="AW165" s="14" t="s">
        <v>35</v>
      </c>
      <c r="AX165" s="14" t="s">
        <v>80</v>
      </c>
      <c r="AY165" s="253" t="s">
        <v>141</v>
      </c>
    </row>
    <row r="166" s="2" customFormat="1" ht="24.15" customHeight="1">
      <c r="A166" s="40"/>
      <c r="B166" s="41"/>
      <c r="C166" s="215" t="s">
        <v>239</v>
      </c>
      <c r="D166" s="215" t="s">
        <v>143</v>
      </c>
      <c r="E166" s="216" t="s">
        <v>1105</v>
      </c>
      <c r="F166" s="217" t="s">
        <v>1106</v>
      </c>
      <c r="G166" s="218" t="s">
        <v>251</v>
      </c>
      <c r="H166" s="219">
        <v>1</v>
      </c>
      <c r="I166" s="220"/>
      <c r="J166" s="221">
        <f>ROUND(I166*H166,2)</f>
        <v>0</v>
      </c>
      <c r="K166" s="217" t="s">
        <v>19</v>
      </c>
      <c r="L166" s="46"/>
      <c r="M166" s="222" t="s">
        <v>19</v>
      </c>
      <c r="N166" s="223" t="s">
        <v>46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584</v>
      </c>
      <c r="AT166" s="226" t="s">
        <v>143</v>
      </c>
      <c r="AU166" s="226" t="s">
        <v>82</v>
      </c>
      <c r="AY166" s="19" t="s">
        <v>141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147</v>
      </c>
      <c r="BK166" s="227">
        <f>ROUND(I166*H166,2)</f>
        <v>0</v>
      </c>
      <c r="BL166" s="19" t="s">
        <v>584</v>
      </c>
      <c r="BM166" s="226" t="s">
        <v>1107</v>
      </c>
    </row>
    <row r="167" s="2" customFormat="1">
      <c r="A167" s="40"/>
      <c r="B167" s="41"/>
      <c r="C167" s="42"/>
      <c r="D167" s="228" t="s">
        <v>149</v>
      </c>
      <c r="E167" s="42"/>
      <c r="F167" s="229" t="s">
        <v>1106</v>
      </c>
      <c r="G167" s="42"/>
      <c r="H167" s="42"/>
      <c r="I167" s="230"/>
      <c r="J167" s="42"/>
      <c r="K167" s="42"/>
      <c r="L167" s="46"/>
      <c r="M167" s="231"/>
      <c r="N167" s="232"/>
      <c r="O167" s="87"/>
      <c r="P167" s="87"/>
      <c r="Q167" s="87"/>
      <c r="R167" s="87"/>
      <c r="S167" s="87"/>
      <c r="T167" s="88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149</v>
      </c>
      <c r="AU167" s="19" t="s">
        <v>82</v>
      </c>
    </row>
    <row r="168" s="13" customFormat="1">
      <c r="A168" s="13"/>
      <c r="B168" s="233"/>
      <c r="C168" s="234"/>
      <c r="D168" s="228" t="s">
        <v>151</v>
      </c>
      <c r="E168" s="235" t="s">
        <v>19</v>
      </c>
      <c r="F168" s="236" t="s">
        <v>1108</v>
      </c>
      <c r="G168" s="234"/>
      <c r="H168" s="235" t="s">
        <v>19</v>
      </c>
      <c r="I168" s="237"/>
      <c r="J168" s="234"/>
      <c r="K168" s="234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151</v>
      </c>
      <c r="AU168" s="242" t="s">
        <v>82</v>
      </c>
      <c r="AV168" s="13" t="s">
        <v>80</v>
      </c>
      <c r="AW168" s="13" t="s">
        <v>35</v>
      </c>
      <c r="AX168" s="13" t="s">
        <v>73</v>
      </c>
      <c r="AY168" s="242" t="s">
        <v>141</v>
      </c>
    </row>
    <row r="169" s="13" customFormat="1">
      <c r="A169" s="13"/>
      <c r="B169" s="233"/>
      <c r="C169" s="234"/>
      <c r="D169" s="228" t="s">
        <v>151</v>
      </c>
      <c r="E169" s="235" t="s">
        <v>19</v>
      </c>
      <c r="F169" s="236" t="s">
        <v>1109</v>
      </c>
      <c r="G169" s="234"/>
      <c r="H169" s="235" t="s">
        <v>19</v>
      </c>
      <c r="I169" s="237"/>
      <c r="J169" s="234"/>
      <c r="K169" s="234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151</v>
      </c>
      <c r="AU169" s="242" t="s">
        <v>82</v>
      </c>
      <c r="AV169" s="13" t="s">
        <v>80</v>
      </c>
      <c r="AW169" s="13" t="s">
        <v>35</v>
      </c>
      <c r="AX169" s="13" t="s">
        <v>73</v>
      </c>
      <c r="AY169" s="242" t="s">
        <v>141</v>
      </c>
    </row>
    <row r="170" s="13" customFormat="1">
      <c r="A170" s="13"/>
      <c r="B170" s="233"/>
      <c r="C170" s="234"/>
      <c r="D170" s="228" t="s">
        <v>151</v>
      </c>
      <c r="E170" s="235" t="s">
        <v>19</v>
      </c>
      <c r="F170" s="236" t="s">
        <v>1110</v>
      </c>
      <c r="G170" s="234"/>
      <c r="H170" s="235" t="s">
        <v>19</v>
      </c>
      <c r="I170" s="237"/>
      <c r="J170" s="234"/>
      <c r="K170" s="234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151</v>
      </c>
      <c r="AU170" s="242" t="s">
        <v>82</v>
      </c>
      <c r="AV170" s="13" t="s">
        <v>80</v>
      </c>
      <c r="AW170" s="13" t="s">
        <v>35</v>
      </c>
      <c r="AX170" s="13" t="s">
        <v>73</v>
      </c>
      <c r="AY170" s="242" t="s">
        <v>141</v>
      </c>
    </row>
    <row r="171" s="14" customFormat="1">
      <c r="A171" s="14"/>
      <c r="B171" s="243"/>
      <c r="C171" s="244"/>
      <c r="D171" s="228" t="s">
        <v>151</v>
      </c>
      <c r="E171" s="245" t="s">
        <v>19</v>
      </c>
      <c r="F171" s="246" t="s">
        <v>80</v>
      </c>
      <c r="G171" s="244"/>
      <c r="H171" s="247">
        <v>1</v>
      </c>
      <c r="I171" s="248"/>
      <c r="J171" s="244"/>
      <c r="K171" s="244"/>
      <c r="L171" s="249"/>
      <c r="M171" s="282"/>
      <c r="N171" s="283"/>
      <c r="O171" s="283"/>
      <c r="P171" s="283"/>
      <c r="Q171" s="283"/>
      <c r="R171" s="283"/>
      <c r="S171" s="283"/>
      <c r="T171" s="28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151</v>
      </c>
      <c r="AU171" s="253" t="s">
        <v>82</v>
      </c>
      <c r="AV171" s="14" t="s">
        <v>82</v>
      </c>
      <c r="AW171" s="14" t="s">
        <v>35</v>
      </c>
      <c r="AX171" s="14" t="s">
        <v>80</v>
      </c>
      <c r="AY171" s="253" t="s">
        <v>141</v>
      </c>
    </row>
    <row r="172" s="2" customFormat="1" ht="6.96" customHeight="1">
      <c r="A172" s="40"/>
      <c r="B172" s="62"/>
      <c r="C172" s="63"/>
      <c r="D172" s="63"/>
      <c r="E172" s="63"/>
      <c r="F172" s="63"/>
      <c r="G172" s="63"/>
      <c r="H172" s="63"/>
      <c r="I172" s="63"/>
      <c r="J172" s="63"/>
      <c r="K172" s="63"/>
      <c r="L172" s="46"/>
      <c r="M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</row>
  </sheetData>
  <sheetProtection sheet="1" autoFilter="0" formatColumns="0" formatRows="0" objects="1" scenarios="1" spinCount="100000" saltValue="tJeqbwxKJdKptA+/jVUVtenOesAF6WUxri9Kicjuh5qzXggspvNjMPak0mIxi48Df1A8/XVTIyjzviV/MAiB/Q==" hashValue="S+XQBawj8/hnqzQdRvGNqhqkl3VH6QT985roG5cCkPnS040OhEs9YAtkcoz/gopLK3+7Br142bVBqxCSfz9//Q==" algorithmName="SHA-512" password="CC35"/>
  <autoFilter ref="C88:K17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1111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1112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1113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1114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1115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1116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1117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1118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1119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1120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1121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79</v>
      </c>
      <c r="F18" s="296" t="s">
        <v>1122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1123</v>
      </c>
      <c r="F19" s="296" t="s">
        <v>1124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1125</v>
      </c>
      <c r="F20" s="296" t="s">
        <v>1126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1127</v>
      </c>
      <c r="F21" s="296" t="s">
        <v>92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410</v>
      </c>
      <c r="F22" s="296" t="s">
        <v>411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86</v>
      </c>
      <c r="F23" s="296" t="s">
        <v>1128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1129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1130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1131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1132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1133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1134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1135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1136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1137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127</v>
      </c>
      <c r="F36" s="296"/>
      <c r="G36" s="296" t="s">
        <v>1138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1139</v>
      </c>
      <c r="F37" s="296"/>
      <c r="G37" s="296" t="s">
        <v>1140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54</v>
      </c>
      <c r="F38" s="296"/>
      <c r="G38" s="296" t="s">
        <v>1141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55</v>
      </c>
      <c r="F39" s="296"/>
      <c r="G39" s="296" t="s">
        <v>1142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128</v>
      </c>
      <c r="F40" s="296"/>
      <c r="G40" s="296" t="s">
        <v>1143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129</v>
      </c>
      <c r="F41" s="296"/>
      <c r="G41" s="296" t="s">
        <v>1144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1145</v>
      </c>
      <c r="F42" s="296"/>
      <c r="G42" s="296" t="s">
        <v>1146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1147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1148</v>
      </c>
      <c r="F44" s="296"/>
      <c r="G44" s="296" t="s">
        <v>1149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131</v>
      </c>
      <c r="F45" s="296"/>
      <c r="G45" s="296" t="s">
        <v>1150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1151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1152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1153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1154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1155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1156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1157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1158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1159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1160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1161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1162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1163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1164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1165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1166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1167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1168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1169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1170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1171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1172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1173</v>
      </c>
      <c r="D76" s="314"/>
      <c r="E76" s="314"/>
      <c r="F76" s="314" t="s">
        <v>1174</v>
      </c>
      <c r="G76" s="315"/>
      <c r="H76" s="314" t="s">
        <v>55</v>
      </c>
      <c r="I76" s="314" t="s">
        <v>58</v>
      </c>
      <c r="J76" s="314" t="s">
        <v>1175</v>
      </c>
      <c r="K76" s="313"/>
    </row>
    <row r="77" s="1" customFormat="1" ht="17.25" customHeight="1">
      <c r="B77" s="311"/>
      <c r="C77" s="316" t="s">
        <v>1176</v>
      </c>
      <c r="D77" s="316"/>
      <c r="E77" s="316"/>
      <c r="F77" s="317" t="s">
        <v>1177</v>
      </c>
      <c r="G77" s="318"/>
      <c r="H77" s="316"/>
      <c r="I77" s="316"/>
      <c r="J77" s="316" t="s">
        <v>1178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54</v>
      </c>
      <c r="D79" s="321"/>
      <c r="E79" s="321"/>
      <c r="F79" s="322" t="s">
        <v>1179</v>
      </c>
      <c r="G79" s="323"/>
      <c r="H79" s="299" t="s">
        <v>1180</v>
      </c>
      <c r="I79" s="299" t="s">
        <v>1181</v>
      </c>
      <c r="J79" s="299">
        <v>20</v>
      </c>
      <c r="K79" s="313"/>
    </row>
    <row r="80" s="1" customFormat="1" ht="15" customHeight="1">
      <c r="B80" s="311"/>
      <c r="C80" s="299" t="s">
        <v>1182</v>
      </c>
      <c r="D80" s="299"/>
      <c r="E80" s="299"/>
      <c r="F80" s="322" t="s">
        <v>1179</v>
      </c>
      <c r="G80" s="323"/>
      <c r="H80" s="299" t="s">
        <v>1183</v>
      </c>
      <c r="I80" s="299" t="s">
        <v>1181</v>
      </c>
      <c r="J80" s="299">
        <v>120</v>
      </c>
      <c r="K80" s="313"/>
    </row>
    <row r="81" s="1" customFormat="1" ht="15" customHeight="1">
      <c r="B81" s="324"/>
      <c r="C81" s="299" t="s">
        <v>1184</v>
      </c>
      <c r="D81" s="299"/>
      <c r="E81" s="299"/>
      <c r="F81" s="322" t="s">
        <v>1185</v>
      </c>
      <c r="G81" s="323"/>
      <c r="H81" s="299" t="s">
        <v>1186</v>
      </c>
      <c r="I81" s="299" t="s">
        <v>1181</v>
      </c>
      <c r="J81" s="299">
        <v>50</v>
      </c>
      <c r="K81" s="313"/>
    </row>
    <row r="82" s="1" customFormat="1" ht="15" customHeight="1">
      <c r="B82" s="324"/>
      <c r="C82" s="299" t="s">
        <v>1187</v>
      </c>
      <c r="D82" s="299"/>
      <c r="E82" s="299"/>
      <c r="F82" s="322" t="s">
        <v>1179</v>
      </c>
      <c r="G82" s="323"/>
      <c r="H82" s="299" t="s">
        <v>1188</v>
      </c>
      <c r="I82" s="299" t="s">
        <v>1189</v>
      </c>
      <c r="J82" s="299"/>
      <c r="K82" s="313"/>
    </row>
    <row r="83" s="1" customFormat="1" ht="15" customHeight="1">
      <c r="B83" s="324"/>
      <c r="C83" s="325" t="s">
        <v>1190</v>
      </c>
      <c r="D83" s="325"/>
      <c r="E83" s="325"/>
      <c r="F83" s="326" t="s">
        <v>1185</v>
      </c>
      <c r="G83" s="325"/>
      <c r="H83" s="325" t="s">
        <v>1191</v>
      </c>
      <c r="I83" s="325" t="s">
        <v>1181</v>
      </c>
      <c r="J83" s="325">
        <v>15</v>
      </c>
      <c r="K83" s="313"/>
    </row>
    <row r="84" s="1" customFormat="1" ht="15" customHeight="1">
      <c r="B84" s="324"/>
      <c r="C84" s="325" t="s">
        <v>1192</v>
      </c>
      <c r="D84" s="325"/>
      <c r="E84" s="325"/>
      <c r="F84" s="326" t="s">
        <v>1185</v>
      </c>
      <c r="G84" s="325"/>
      <c r="H84" s="325" t="s">
        <v>1193</v>
      </c>
      <c r="I84" s="325" t="s">
        <v>1181</v>
      </c>
      <c r="J84" s="325">
        <v>15</v>
      </c>
      <c r="K84" s="313"/>
    </row>
    <row r="85" s="1" customFormat="1" ht="15" customHeight="1">
      <c r="B85" s="324"/>
      <c r="C85" s="325" t="s">
        <v>1194</v>
      </c>
      <c r="D85" s="325"/>
      <c r="E85" s="325"/>
      <c r="F85" s="326" t="s">
        <v>1185</v>
      </c>
      <c r="G85" s="325"/>
      <c r="H85" s="325" t="s">
        <v>1195</v>
      </c>
      <c r="I85" s="325" t="s">
        <v>1181</v>
      </c>
      <c r="J85" s="325">
        <v>20</v>
      </c>
      <c r="K85" s="313"/>
    </row>
    <row r="86" s="1" customFormat="1" ht="15" customHeight="1">
      <c r="B86" s="324"/>
      <c r="C86" s="325" t="s">
        <v>1196</v>
      </c>
      <c r="D86" s="325"/>
      <c r="E86" s="325"/>
      <c r="F86" s="326" t="s">
        <v>1185</v>
      </c>
      <c r="G86" s="325"/>
      <c r="H86" s="325" t="s">
        <v>1197</v>
      </c>
      <c r="I86" s="325" t="s">
        <v>1181</v>
      </c>
      <c r="J86" s="325">
        <v>20</v>
      </c>
      <c r="K86" s="313"/>
    </row>
    <row r="87" s="1" customFormat="1" ht="15" customHeight="1">
      <c r="B87" s="324"/>
      <c r="C87" s="299" t="s">
        <v>1198</v>
      </c>
      <c r="D87" s="299"/>
      <c r="E87" s="299"/>
      <c r="F87" s="322" t="s">
        <v>1185</v>
      </c>
      <c r="G87" s="323"/>
      <c r="H87" s="299" t="s">
        <v>1199</v>
      </c>
      <c r="I87" s="299" t="s">
        <v>1181</v>
      </c>
      <c r="J87" s="299">
        <v>50</v>
      </c>
      <c r="K87" s="313"/>
    </row>
    <row r="88" s="1" customFormat="1" ht="15" customHeight="1">
      <c r="B88" s="324"/>
      <c r="C88" s="299" t="s">
        <v>1200</v>
      </c>
      <c r="D88" s="299"/>
      <c r="E88" s="299"/>
      <c r="F88" s="322" t="s">
        <v>1185</v>
      </c>
      <c r="G88" s="323"/>
      <c r="H88" s="299" t="s">
        <v>1201</v>
      </c>
      <c r="I88" s="299" t="s">
        <v>1181</v>
      </c>
      <c r="J88" s="299">
        <v>20</v>
      </c>
      <c r="K88" s="313"/>
    </row>
    <row r="89" s="1" customFormat="1" ht="15" customHeight="1">
      <c r="B89" s="324"/>
      <c r="C89" s="299" t="s">
        <v>1202</v>
      </c>
      <c r="D89" s="299"/>
      <c r="E89" s="299"/>
      <c r="F89" s="322" t="s">
        <v>1185</v>
      </c>
      <c r="G89" s="323"/>
      <c r="H89" s="299" t="s">
        <v>1203</v>
      </c>
      <c r="I89" s="299" t="s">
        <v>1181</v>
      </c>
      <c r="J89" s="299">
        <v>20</v>
      </c>
      <c r="K89" s="313"/>
    </row>
    <row r="90" s="1" customFormat="1" ht="15" customHeight="1">
      <c r="B90" s="324"/>
      <c r="C90" s="299" t="s">
        <v>1204</v>
      </c>
      <c r="D90" s="299"/>
      <c r="E90" s="299"/>
      <c r="F90" s="322" t="s">
        <v>1185</v>
      </c>
      <c r="G90" s="323"/>
      <c r="H90" s="299" t="s">
        <v>1205</v>
      </c>
      <c r="I90" s="299" t="s">
        <v>1181</v>
      </c>
      <c r="J90" s="299">
        <v>50</v>
      </c>
      <c r="K90" s="313"/>
    </row>
    <row r="91" s="1" customFormat="1" ht="15" customHeight="1">
      <c r="B91" s="324"/>
      <c r="C91" s="299" t="s">
        <v>1206</v>
      </c>
      <c r="D91" s="299"/>
      <c r="E91" s="299"/>
      <c r="F91" s="322" t="s">
        <v>1185</v>
      </c>
      <c r="G91" s="323"/>
      <c r="H91" s="299" t="s">
        <v>1206</v>
      </c>
      <c r="I91" s="299" t="s">
        <v>1181</v>
      </c>
      <c r="J91" s="299">
        <v>50</v>
      </c>
      <c r="K91" s="313"/>
    </row>
    <row r="92" s="1" customFormat="1" ht="15" customHeight="1">
      <c r="B92" s="324"/>
      <c r="C92" s="299" t="s">
        <v>1207</v>
      </c>
      <c r="D92" s="299"/>
      <c r="E92" s="299"/>
      <c r="F92" s="322" t="s">
        <v>1185</v>
      </c>
      <c r="G92" s="323"/>
      <c r="H92" s="299" t="s">
        <v>1208</v>
      </c>
      <c r="I92" s="299" t="s">
        <v>1181</v>
      </c>
      <c r="J92" s="299">
        <v>255</v>
      </c>
      <c r="K92" s="313"/>
    </row>
    <row r="93" s="1" customFormat="1" ht="15" customHeight="1">
      <c r="B93" s="324"/>
      <c r="C93" s="299" t="s">
        <v>1209</v>
      </c>
      <c r="D93" s="299"/>
      <c r="E93" s="299"/>
      <c r="F93" s="322" t="s">
        <v>1179</v>
      </c>
      <c r="G93" s="323"/>
      <c r="H93" s="299" t="s">
        <v>1210</v>
      </c>
      <c r="I93" s="299" t="s">
        <v>1211</v>
      </c>
      <c r="J93" s="299"/>
      <c r="K93" s="313"/>
    </row>
    <row r="94" s="1" customFormat="1" ht="15" customHeight="1">
      <c r="B94" s="324"/>
      <c r="C94" s="299" t="s">
        <v>1212</v>
      </c>
      <c r="D94" s="299"/>
      <c r="E94" s="299"/>
      <c r="F94" s="322" t="s">
        <v>1179</v>
      </c>
      <c r="G94" s="323"/>
      <c r="H94" s="299" t="s">
        <v>1213</v>
      </c>
      <c r="I94" s="299" t="s">
        <v>1214</v>
      </c>
      <c r="J94" s="299"/>
      <c r="K94" s="313"/>
    </row>
    <row r="95" s="1" customFormat="1" ht="15" customHeight="1">
      <c r="B95" s="324"/>
      <c r="C95" s="299" t="s">
        <v>1215</v>
      </c>
      <c r="D95" s="299"/>
      <c r="E95" s="299"/>
      <c r="F95" s="322" t="s">
        <v>1179</v>
      </c>
      <c r="G95" s="323"/>
      <c r="H95" s="299" t="s">
        <v>1215</v>
      </c>
      <c r="I95" s="299" t="s">
        <v>1214</v>
      </c>
      <c r="J95" s="299"/>
      <c r="K95" s="313"/>
    </row>
    <row r="96" s="1" customFormat="1" ht="15" customHeight="1">
      <c r="B96" s="324"/>
      <c r="C96" s="299" t="s">
        <v>39</v>
      </c>
      <c r="D96" s="299"/>
      <c r="E96" s="299"/>
      <c r="F96" s="322" t="s">
        <v>1179</v>
      </c>
      <c r="G96" s="323"/>
      <c r="H96" s="299" t="s">
        <v>1216</v>
      </c>
      <c r="I96" s="299" t="s">
        <v>1214</v>
      </c>
      <c r="J96" s="299"/>
      <c r="K96" s="313"/>
    </row>
    <row r="97" s="1" customFormat="1" ht="15" customHeight="1">
      <c r="B97" s="324"/>
      <c r="C97" s="299" t="s">
        <v>49</v>
      </c>
      <c r="D97" s="299"/>
      <c r="E97" s="299"/>
      <c r="F97" s="322" t="s">
        <v>1179</v>
      </c>
      <c r="G97" s="323"/>
      <c r="H97" s="299" t="s">
        <v>1217</v>
      </c>
      <c r="I97" s="299" t="s">
        <v>1214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1218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1173</v>
      </c>
      <c r="D103" s="314"/>
      <c r="E103" s="314"/>
      <c r="F103" s="314" t="s">
        <v>1174</v>
      </c>
      <c r="G103" s="315"/>
      <c r="H103" s="314" t="s">
        <v>55</v>
      </c>
      <c r="I103" s="314" t="s">
        <v>58</v>
      </c>
      <c r="J103" s="314" t="s">
        <v>1175</v>
      </c>
      <c r="K103" s="313"/>
    </row>
    <row r="104" s="1" customFormat="1" ht="17.25" customHeight="1">
      <c r="B104" s="311"/>
      <c r="C104" s="316" t="s">
        <v>1176</v>
      </c>
      <c r="D104" s="316"/>
      <c r="E104" s="316"/>
      <c r="F104" s="317" t="s">
        <v>1177</v>
      </c>
      <c r="G104" s="318"/>
      <c r="H104" s="316"/>
      <c r="I104" s="316"/>
      <c r="J104" s="316" t="s">
        <v>1178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54</v>
      </c>
      <c r="D106" s="321"/>
      <c r="E106" s="321"/>
      <c r="F106" s="322" t="s">
        <v>1179</v>
      </c>
      <c r="G106" s="299"/>
      <c r="H106" s="299" t="s">
        <v>1219</v>
      </c>
      <c r="I106" s="299" t="s">
        <v>1181</v>
      </c>
      <c r="J106" s="299">
        <v>20</v>
      </c>
      <c r="K106" s="313"/>
    </row>
    <row r="107" s="1" customFormat="1" ht="15" customHeight="1">
      <c r="B107" s="311"/>
      <c r="C107" s="299" t="s">
        <v>1182</v>
      </c>
      <c r="D107" s="299"/>
      <c r="E107" s="299"/>
      <c r="F107" s="322" t="s">
        <v>1179</v>
      </c>
      <c r="G107" s="299"/>
      <c r="H107" s="299" t="s">
        <v>1219</v>
      </c>
      <c r="I107" s="299" t="s">
        <v>1181</v>
      </c>
      <c r="J107" s="299">
        <v>120</v>
      </c>
      <c r="K107" s="313"/>
    </row>
    <row r="108" s="1" customFormat="1" ht="15" customHeight="1">
      <c r="B108" s="324"/>
      <c r="C108" s="299" t="s">
        <v>1184</v>
      </c>
      <c r="D108" s="299"/>
      <c r="E108" s="299"/>
      <c r="F108" s="322" t="s">
        <v>1185</v>
      </c>
      <c r="G108" s="299"/>
      <c r="H108" s="299" t="s">
        <v>1219</v>
      </c>
      <c r="I108" s="299" t="s">
        <v>1181</v>
      </c>
      <c r="J108" s="299">
        <v>50</v>
      </c>
      <c r="K108" s="313"/>
    </row>
    <row r="109" s="1" customFormat="1" ht="15" customHeight="1">
      <c r="B109" s="324"/>
      <c r="C109" s="299" t="s">
        <v>1187</v>
      </c>
      <c r="D109" s="299"/>
      <c r="E109" s="299"/>
      <c r="F109" s="322" t="s">
        <v>1179</v>
      </c>
      <c r="G109" s="299"/>
      <c r="H109" s="299" t="s">
        <v>1219</v>
      </c>
      <c r="I109" s="299" t="s">
        <v>1189</v>
      </c>
      <c r="J109" s="299"/>
      <c r="K109" s="313"/>
    </row>
    <row r="110" s="1" customFormat="1" ht="15" customHeight="1">
      <c r="B110" s="324"/>
      <c r="C110" s="299" t="s">
        <v>1198</v>
      </c>
      <c r="D110" s="299"/>
      <c r="E110" s="299"/>
      <c r="F110" s="322" t="s">
        <v>1185</v>
      </c>
      <c r="G110" s="299"/>
      <c r="H110" s="299" t="s">
        <v>1219</v>
      </c>
      <c r="I110" s="299" t="s">
        <v>1181</v>
      </c>
      <c r="J110" s="299">
        <v>50</v>
      </c>
      <c r="K110" s="313"/>
    </row>
    <row r="111" s="1" customFormat="1" ht="15" customHeight="1">
      <c r="B111" s="324"/>
      <c r="C111" s="299" t="s">
        <v>1206</v>
      </c>
      <c r="D111" s="299"/>
      <c r="E111" s="299"/>
      <c r="F111" s="322" t="s">
        <v>1185</v>
      </c>
      <c r="G111" s="299"/>
      <c r="H111" s="299" t="s">
        <v>1219</v>
      </c>
      <c r="I111" s="299" t="s">
        <v>1181</v>
      </c>
      <c r="J111" s="299">
        <v>50</v>
      </c>
      <c r="K111" s="313"/>
    </row>
    <row r="112" s="1" customFormat="1" ht="15" customHeight="1">
      <c r="B112" s="324"/>
      <c r="C112" s="299" t="s">
        <v>1204</v>
      </c>
      <c r="D112" s="299"/>
      <c r="E112" s="299"/>
      <c r="F112" s="322" t="s">
        <v>1185</v>
      </c>
      <c r="G112" s="299"/>
      <c r="H112" s="299" t="s">
        <v>1219</v>
      </c>
      <c r="I112" s="299" t="s">
        <v>1181</v>
      </c>
      <c r="J112" s="299">
        <v>50</v>
      </c>
      <c r="K112" s="313"/>
    </row>
    <row r="113" s="1" customFormat="1" ht="15" customHeight="1">
      <c r="B113" s="324"/>
      <c r="C113" s="299" t="s">
        <v>54</v>
      </c>
      <c r="D113" s="299"/>
      <c r="E113" s="299"/>
      <c r="F113" s="322" t="s">
        <v>1179</v>
      </c>
      <c r="G113" s="299"/>
      <c r="H113" s="299" t="s">
        <v>1220</v>
      </c>
      <c r="I113" s="299" t="s">
        <v>1181</v>
      </c>
      <c r="J113" s="299">
        <v>20</v>
      </c>
      <c r="K113" s="313"/>
    </row>
    <row r="114" s="1" customFormat="1" ht="15" customHeight="1">
      <c r="B114" s="324"/>
      <c r="C114" s="299" t="s">
        <v>1221</v>
      </c>
      <c r="D114" s="299"/>
      <c r="E114" s="299"/>
      <c r="F114" s="322" t="s">
        <v>1179</v>
      </c>
      <c r="G114" s="299"/>
      <c r="H114" s="299" t="s">
        <v>1222</v>
      </c>
      <c r="I114" s="299" t="s">
        <v>1181</v>
      </c>
      <c r="J114" s="299">
        <v>120</v>
      </c>
      <c r="K114" s="313"/>
    </row>
    <row r="115" s="1" customFormat="1" ht="15" customHeight="1">
      <c r="B115" s="324"/>
      <c r="C115" s="299" t="s">
        <v>39</v>
      </c>
      <c r="D115" s="299"/>
      <c r="E115" s="299"/>
      <c r="F115" s="322" t="s">
        <v>1179</v>
      </c>
      <c r="G115" s="299"/>
      <c r="H115" s="299" t="s">
        <v>1223</v>
      </c>
      <c r="I115" s="299" t="s">
        <v>1214</v>
      </c>
      <c r="J115" s="299"/>
      <c r="K115" s="313"/>
    </row>
    <row r="116" s="1" customFormat="1" ht="15" customHeight="1">
      <c r="B116" s="324"/>
      <c r="C116" s="299" t="s">
        <v>49</v>
      </c>
      <c r="D116" s="299"/>
      <c r="E116" s="299"/>
      <c r="F116" s="322" t="s">
        <v>1179</v>
      </c>
      <c r="G116" s="299"/>
      <c r="H116" s="299" t="s">
        <v>1224</v>
      </c>
      <c r="I116" s="299" t="s">
        <v>1214</v>
      </c>
      <c r="J116" s="299"/>
      <c r="K116" s="313"/>
    </row>
    <row r="117" s="1" customFormat="1" ht="15" customHeight="1">
      <c r="B117" s="324"/>
      <c r="C117" s="299" t="s">
        <v>58</v>
      </c>
      <c r="D117" s="299"/>
      <c r="E117" s="299"/>
      <c r="F117" s="322" t="s">
        <v>1179</v>
      </c>
      <c r="G117" s="299"/>
      <c r="H117" s="299" t="s">
        <v>1225</v>
      </c>
      <c r="I117" s="299" t="s">
        <v>1226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1227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1173</v>
      </c>
      <c r="D123" s="314"/>
      <c r="E123" s="314"/>
      <c r="F123" s="314" t="s">
        <v>1174</v>
      </c>
      <c r="G123" s="315"/>
      <c r="H123" s="314" t="s">
        <v>55</v>
      </c>
      <c r="I123" s="314" t="s">
        <v>58</v>
      </c>
      <c r="J123" s="314" t="s">
        <v>1175</v>
      </c>
      <c r="K123" s="343"/>
    </row>
    <row r="124" s="1" customFormat="1" ht="17.25" customHeight="1">
      <c r="B124" s="342"/>
      <c r="C124" s="316" t="s">
        <v>1176</v>
      </c>
      <c r="D124" s="316"/>
      <c r="E124" s="316"/>
      <c r="F124" s="317" t="s">
        <v>1177</v>
      </c>
      <c r="G124" s="318"/>
      <c r="H124" s="316"/>
      <c r="I124" s="316"/>
      <c r="J124" s="316" t="s">
        <v>1178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1182</v>
      </c>
      <c r="D126" s="321"/>
      <c r="E126" s="321"/>
      <c r="F126" s="322" t="s">
        <v>1179</v>
      </c>
      <c r="G126" s="299"/>
      <c r="H126" s="299" t="s">
        <v>1219</v>
      </c>
      <c r="I126" s="299" t="s">
        <v>1181</v>
      </c>
      <c r="J126" s="299">
        <v>120</v>
      </c>
      <c r="K126" s="347"/>
    </row>
    <row r="127" s="1" customFormat="1" ht="15" customHeight="1">
      <c r="B127" s="344"/>
      <c r="C127" s="299" t="s">
        <v>1228</v>
      </c>
      <c r="D127" s="299"/>
      <c r="E127" s="299"/>
      <c r="F127" s="322" t="s">
        <v>1179</v>
      </c>
      <c r="G127" s="299"/>
      <c r="H127" s="299" t="s">
        <v>1229</v>
      </c>
      <c r="I127" s="299" t="s">
        <v>1181</v>
      </c>
      <c r="J127" s="299" t="s">
        <v>1230</v>
      </c>
      <c r="K127" s="347"/>
    </row>
    <row r="128" s="1" customFormat="1" ht="15" customHeight="1">
      <c r="B128" s="344"/>
      <c r="C128" s="299" t="s">
        <v>86</v>
      </c>
      <c r="D128" s="299"/>
      <c r="E128" s="299"/>
      <c r="F128" s="322" t="s">
        <v>1179</v>
      </c>
      <c r="G128" s="299"/>
      <c r="H128" s="299" t="s">
        <v>1231</v>
      </c>
      <c r="I128" s="299" t="s">
        <v>1181</v>
      </c>
      <c r="J128" s="299" t="s">
        <v>1230</v>
      </c>
      <c r="K128" s="347"/>
    </row>
    <row r="129" s="1" customFormat="1" ht="15" customHeight="1">
      <c r="B129" s="344"/>
      <c r="C129" s="299" t="s">
        <v>1190</v>
      </c>
      <c r="D129" s="299"/>
      <c r="E129" s="299"/>
      <c r="F129" s="322" t="s">
        <v>1185</v>
      </c>
      <c r="G129" s="299"/>
      <c r="H129" s="299" t="s">
        <v>1191</v>
      </c>
      <c r="I129" s="299" t="s">
        <v>1181</v>
      </c>
      <c r="J129" s="299">
        <v>15</v>
      </c>
      <c r="K129" s="347"/>
    </row>
    <row r="130" s="1" customFormat="1" ht="15" customHeight="1">
      <c r="B130" s="344"/>
      <c r="C130" s="325" t="s">
        <v>1192</v>
      </c>
      <c r="D130" s="325"/>
      <c r="E130" s="325"/>
      <c r="F130" s="326" t="s">
        <v>1185</v>
      </c>
      <c r="G130" s="325"/>
      <c r="H130" s="325" t="s">
        <v>1193</v>
      </c>
      <c r="I130" s="325" t="s">
        <v>1181</v>
      </c>
      <c r="J130" s="325">
        <v>15</v>
      </c>
      <c r="K130" s="347"/>
    </row>
    <row r="131" s="1" customFormat="1" ht="15" customHeight="1">
      <c r="B131" s="344"/>
      <c r="C131" s="325" t="s">
        <v>1194</v>
      </c>
      <c r="D131" s="325"/>
      <c r="E131" s="325"/>
      <c r="F131" s="326" t="s">
        <v>1185</v>
      </c>
      <c r="G131" s="325"/>
      <c r="H131" s="325" t="s">
        <v>1195</v>
      </c>
      <c r="I131" s="325" t="s">
        <v>1181</v>
      </c>
      <c r="J131" s="325">
        <v>20</v>
      </c>
      <c r="K131" s="347"/>
    </row>
    <row r="132" s="1" customFormat="1" ht="15" customHeight="1">
      <c r="B132" s="344"/>
      <c r="C132" s="325" t="s">
        <v>1196</v>
      </c>
      <c r="D132" s="325"/>
      <c r="E132" s="325"/>
      <c r="F132" s="326" t="s">
        <v>1185</v>
      </c>
      <c r="G132" s="325"/>
      <c r="H132" s="325" t="s">
        <v>1197</v>
      </c>
      <c r="I132" s="325" t="s">
        <v>1181</v>
      </c>
      <c r="J132" s="325">
        <v>20</v>
      </c>
      <c r="K132" s="347"/>
    </row>
    <row r="133" s="1" customFormat="1" ht="15" customHeight="1">
      <c r="B133" s="344"/>
      <c r="C133" s="299" t="s">
        <v>1184</v>
      </c>
      <c r="D133" s="299"/>
      <c r="E133" s="299"/>
      <c r="F133" s="322" t="s">
        <v>1185</v>
      </c>
      <c r="G133" s="299"/>
      <c r="H133" s="299" t="s">
        <v>1219</v>
      </c>
      <c r="I133" s="299" t="s">
        <v>1181</v>
      </c>
      <c r="J133" s="299">
        <v>50</v>
      </c>
      <c r="K133" s="347"/>
    </row>
    <row r="134" s="1" customFormat="1" ht="15" customHeight="1">
      <c r="B134" s="344"/>
      <c r="C134" s="299" t="s">
        <v>1198</v>
      </c>
      <c r="D134" s="299"/>
      <c r="E134" s="299"/>
      <c r="F134" s="322" t="s">
        <v>1185</v>
      </c>
      <c r="G134" s="299"/>
      <c r="H134" s="299" t="s">
        <v>1219</v>
      </c>
      <c r="I134" s="299" t="s">
        <v>1181</v>
      </c>
      <c r="J134" s="299">
        <v>50</v>
      </c>
      <c r="K134" s="347"/>
    </row>
    <row r="135" s="1" customFormat="1" ht="15" customHeight="1">
      <c r="B135" s="344"/>
      <c r="C135" s="299" t="s">
        <v>1204</v>
      </c>
      <c r="D135" s="299"/>
      <c r="E135" s="299"/>
      <c r="F135" s="322" t="s">
        <v>1185</v>
      </c>
      <c r="G135" s="299"/>
      <c r="H135" s="299" t="s">
        <v>1219</v>
      </c>
      <c r="I135" s="299" t="s">
        <v>1181</v>
      </c>
      <c r="J135" s="299">
        <v>50</v>
      </c>
      <c r="K135" s="347"/>
    </row>
    <row r="136" s="1" customFormat="1" ht="15" customHeight="1">
      <c r="B136" s="344"/>
      <c r="C136" s="299" t="s">
        <v>1206</v>
      </c>
      <c r="D136" s="299"/>
      <c r="E136" s="299"/>
      <c r="F136" s="322" t="s">
        <v>1185</v>
      </c>
      <c r="G136" s="299"/>
      <c r="H136" s="299" t="s">
        <v>1219</v>
      </c>
      <c r="I136" s="299" t="s">
        <v>1181</v>
      </c>
      <c r="J136" s="299">
        <v>50</v>
      </c>
      <c r="K136" s="347"/>
    </row>
    <row r="137" s="1" customFormat="1" ht="15" customHeight="1">
      <c r="B137" s="344"/>
      <c r="C137" s="299" t="s">
        <v>1207</v>
      </c>
      <c r="D137" s="299"/>
      <c r="E137" s="299"/>
      <c r="F137" s="322" t="s">
        <v>1185</v>
      </c>
      <c r="G137" s="299"/>
      <c r="H137" s="299" t="s">
        <v>1232</v>
      </c>
      <c r="I137" s="299" t="s">
        <v>1181</v>
      </c>
      <c r="J137" s="299">
        <v>255</v>
      </c>
      <c r="K137" s="347"/>
    </row>
    <row r="138" s="1" customFormat="1" ht="15" customHeight="1">
      <c r="B138" s="344"/>
      <c r="C138" s="299" t="s">
        <v>1209</v>
      </c>
      <c r="D138" s="299"/>
      <c r="E138" s="299"/>
      <c r="F138" s="322" t="s">
        <v>1179</v>
      </c>
      <c r="G138" s="299"/>
      <c r="H138" s="299" t="s">
        <v>1233</v>
      </c>
      <c r="I138" s="299" t="s">
        <v>1211</v>
      </c>
      <c r="J138" s="299"/>
      <c r="K138" s="347"/>
    </row>
    <row r="139" s="1" customFormat="1" ht="15" customHeight="1">
      <c r="B139" s="344"/>
      <c r="C139" s="299" t="s">
        <v>1212</v>
      </c>
      <c r="D139" s="299"/>
      <c r="E139" s="299"/>
      <c r="F139" s="322" t="s">
        <v>1179</v>
      </c>
      <c r="G139" s="299"/>
      <c r="H139" s="299" t="s">
        <v>1234</v>
      </c>
      <c r="I139" s="299" t="s">
        <v>1214</v>
      </c>
      <c r="J139" s="299"/>
      <c r="K139" s="347"/>
    </row>
    <row r="140" s="1" customFormat="1" ht="15" customHeight="1">
      <c r="B140" s="344"/>
      <c r="C140" s="299" t="s">
        <v>1215</v>
      </c>
      <c r="D140" s="299"/>
      <c r="E140" s="299"/>
      <c r="F140" s="322" t="s">
        <v>1179</v>
      </c>
      <c r="G140" s="299"/>
      <c r="H140" s="299" t="s">
        <v>1215</v>
      </c>
      <c r="I140" s="299" t="s">
        <v>1214</v>
      </c>
      <c r="J140" s="299"/>
      <c r="K140" s="347"/>
    </row>
    <row r="141" s="1" customFormat="1" ht="15" customHeight="1">
      <c r="B141" s="344"/>
      <c r="C141" s="299" t="s">
        <v>39</v>
      </c>
      <c r="D141" s="299"/>
      <c r="E141" s="299"/>
      <c r="F141" s="322" t="s">
        <v>1179</v>
      </c>
      <c r="G141" s="299"/>
      <c r="H141" s="299" t="s">
        <v>1235</v>
      </c>
      <c r="I141" s="299" t="s">
        <v>1214</v>
      </c>
      <c r="J141" s="299"/>
      <c r="K141" s="347"/>
    </row>
    <row r="142" s="1" customFormat="1" ht="15" customHeight="1">
      <c r="B142" s="344"/>
      <c r="C142" s="299" t="s">
        <v>1236</v>
      </c>
      <c r="D142" s="299"/>
      <c r="E142" s="299"/>
      <c r="F142" s="322" t="s">
        <v>1179</v>
      </c>
      <c r="G142" s="299"/>
      <c r="H142" s="299" t="s">
        <v>1237</v>
      </c>
      <c r="I142" s="299" t="s">
        <v>1214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1238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1173</v>
      </c>
      <c r="D148" s="314"/>
      <c r="E148" s="314"/>
      <c r="F148" s="314" t="s">
        <v>1174</v>
      </c>
      <c r="G148" s="315"/>
      <c r="H148" s="314" t="s">
        <v>55</v>
      </c>
      <c r="I148" s="314" t="s">
        <v>58</v>
      </c>
      <c r="J148" s="314" t="s">
        <v>1175</v>
      </c>
      <c r="K148" s="313"/>
    </row>
    <row r="149" s="1" customFormat="1" ht="17.25" customHeight="1">
      <c r="B149" s="311"/>
      <c r="C149" s="316" t="s">
        <v>1176</v>
      </c>
      <c r="D149" s="316"/>
      <c r="E149" s="316"/>
      <c r="F149" s="317" t="s">
        <v>1177</v>
      </c>
      <c r="G149" s="318"/>
      <c r="H149" s="316"/>
      <c r="I149" s="316"/>
      <c r="J149" s="316" t="s">
        <v>1178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1182</v>
      </c>
      <c r="D151" s="299"/>
      <c r="E151" s="299"/>
      <c r="F151" s="352" t="s">
        <v>1179</v>
      </c>
      <c r="G151" s="299"/>
      <c r="H151" s="351" t="s">
        <v>1219</v>
      </c>
      <c r="I151" s="351" t="s">
        <v>1181</v>
      </c>
      <c r="J151" s="351">
        <v>120</v>
      </c>
      <c r="K151" s="347"/>
    </row>
    <row r="152" s="1" customFormat="1" ht="15" customHeight="1">
      <c r="B152" s="324"/>
      <c r="C152" s="351" t="s">
        <v>1228</v>
      </c>
      <c r="D152" s="299"/>
      <c r="E152" s="299"/>
      <c r="F152" s="352" t="s">
        <v>1179</v>
      </c>
      <c r="G152" s="299"/>
      <c r="H152" s="351" t="s">
        <v>1239</v>
      </c>
      <c r="I152" s="351" t="s">
        <v>1181</v>
      </c>
      <c r="J152" s="351" t="s">
        <v>1230</v>
      </c>
      <c r="K152" s="347"/>
    </row>
    <row r="153" s="1" customFormat="1" ht="15" customHeight="1">
      <c r="B153" s="324"/>
      <c r="C153" s="351" t="s">
        <v>86</v>
      </c>
      <c r="D153" s="299"/>
      <c r="E153" s="299"/>
      <c r="F153" s="352" t="s">
        <v>1179</v>
      </c>
      <c r="G153" s="299"/>
      <c r="H153" s="351" t="s">
        <v>1240</v>
      </c>
      <c r="I153" s="351" t="s">
        <v>1181</v>
      </c>
      <c r="J153" s="351" t="s">
        <v>1230</v>
      </c>
      <c r="K153" s="347"/>
    </row>
    <row r="154" s="1" customFormat="1" ht="15" customHeight="1">
      <c r="B154" s="324"/>
      <c r="C154" s="351" t="s">
        <v>1184</v>
      </c>
      <c r="D154" s="299"/>
      <c r="E154" s="299"/>
      <c r="F154" s="352" t="s">
        <v>1185</v>
      </c>
      <c r="G154" s="299"/>
      <c r="H154" s="351" t="s">
        <v>1219</v>
      </c>
      <c r="I154" s="351" t="s">
        <v>1181</v>
      </c>
      <c r="J154" s="351">
        <v>50</v>
      </c>
      <c r="K154" s="347"/>
    </row>
    <row r="155" s="1" customFormat="1" ht="15" customHeight="1">
      <c r="B155" s="324"/>
      <c r="C155" s="351" t="s">
        <v>1187</v>
      </c>
      <c r="D155" s="299"/>
      <c r="E155" s="299"/>
      <c r="F155" s="352" t="s">
        <v>1179</v>
      </c>
      <c r="G155" s="299"/>
      <c r="H155" s="351" t="s">
        <v>1219</v>
      </c>
      <c r="I155" s="351" t="s">
        <v>1189</v>
      </c>
      <c r="J155" s="351"/>
      <c r="K155" s="347"/>
    </row>
    <row r="156" s="1" customFormat="1" ht="15" customHeight="1">
      <c r="B156" s="324"/>
      <c r="C156" s="351" t="s">
        <v>1198</v>
      </c>
      <c r="D156" s="299"/>
      <c r="E156" s="299"/>
      <c r="F156" s="352" t="s">
        <v>1185</v>
      </c>
      <c r="G156" s="299"/>
      <c r="H156" s="351" t="s">
        <v>1219</v>
      </c>
      <c r="I156" s="351" t="s">
        <v>1181</v>
      </c>
      <c r="J156" s="351">
        <v>50</v>
      </c>
      <c r="K156" s="347"/>
    </row>
    <row r="157" s="1" customFormat="1" ht="15" customHeight="1">
      <c r="B157" s="324"/>
      <c r="C157" s="351" t="s">
        <v>1206</v>
      </c>
      <c r="D157" s="299"/>
      <c r="E157" s="299"/>
      <c r="F157" s="352" t="s">
        <v>1185</v>
      </c>
      <c r="G157" s="299"/>
      <c r="H157" s="351" t="s">
        <v>1219</v>
      </c>
      <c r="I157" s="351" t="s">
        <v>1181</v>
      </c>
      <c r="J157" s="351">
        <v>50</v>
      </c>
      <c r="K157" s="347"/>
    </row>
    <row r="158" s="1" customFormat="1" ht="15" customHeight="1">
      <c r="B158" s="324"/>
      <c r="C158" s="351" t="s">
        <v>1204</v>
      </c>
      <c r="D158" s="299"/>
      <c r="E158" s="299"/>
      <c r="F158" s="352" t="s">
        <v>1185</v>
      </c>
      <c r="G158" s="299"/>
      <c r="H158" s="351" t="s">
        <v>1219</v>
      </c>
      <c r="I158" s="351" t="s">
        <v>1181</v>
      </c>
      <c r="J158" s="351">
        <v>50</v>
      </c>
      <c r="K158" s="347"/>
    </row>
    <row r="159" s="1" customFormat="1" ht="15" customHeight="1">
      <c r="B159" s="324"/>
      <c r="C159" s="351" t="s">
        <v>114</v>
      </c>
      <c r="D159" s="299"/>
      <c r="E159" s="299"/>
      <c r="F159" s="352" t="s">
        <v>1179</v>
      </c>
      <c r="G159" s="299"/>
      <c r="H159" s="351" t="s">
        <v>1241</v>
      </c>
      <c r="I159" s="351" t="s">
        <v>1181</v>
      </c>
      <c r="J159" s="351" t="s">
        <v>1242</v>
      </c>
      <c r="K159" s="347"/>
    </row>
    <row r="160" s="1" customFormat="1" ht="15" customHeight="1">
      <c r="B160" s="324"/>
      <c r="C160" s="351" t="s">
        <v>1243</v>
      </c>
      <c r="D160" s="299"/>
      <c r="E160" s="299"/>
      <c r="F160" s="352" t="s">
        <v>1179</v>
      </c>
      <c r="G160" s="299"/>
      <c r="H160" s="351" t="s">
        <v>1244</v>
      </c>
      <c r="I160" s="351" t="s">
        <v>1214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1245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1173</v>
      </c>
      <c r="D166" s="314"/>
      <c r="E166" s="314"/>
      <c r="F166" s="314" t="s">
        <v>1174</v>
      </c>
      <c r="G166" s="356"/>
      <c r="H166" s="357" t="s">
        <v>55</v>
      </c>
      <c r="I166" s="357" t="s">
        <v>58</v>
      </c>
      <c r="J166" s="314" t="s">
        <v>1175</v>
      </c>
      <c r="K166" s="291"/>
    </row>
    <row r="167" s="1" customFormat="1" ht="17.25" customHeight="1">
      <c r="B167" s="292"/>
      <c r="C167" s="316" t="s">
        <v>1176</v>
      </c>
      <c r="D167" s="316"/>
      <c r="E167" s="316"/>
      <c r="F167" s="317" t="s">
        <v>1177</v>
      </c>
      <c r="G167" s="358"/>
      <c r="H167" s="359"/>
      <c r="I167" s="359"/>
      <c r="J167" s="316" t="s">
        <v>1178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1182</v>
      </c>
      <c r="D169" s="299"/>
      <c r="E169" s="299"/>
      <c r="F169" s="322" t="s">
        <v>1179</v>
      </c>
      <c r="G169" s="299"/>
      <c r="H169" s="299" t="s">
        <v>1219</v>
      </c>
      <c r="I169" s="299" t="s">
        <v>1181</v>
      </c>
      <c r="J169" s="299">
        <v>120</v>
      </c>
      <c r="K169" s="347"/>
    </row>
    <row r="170" s="1" customFormat="1" ht="15" customHeight="1">
      <c r="B170" s="324"/>
      <c r="C170" s="299" t="s">
        <v>1228</v>
      </c>
      <c r="D170" s="299"/>
      <c r="E170" s="299"/>
      <c r="F170" s="322" t="s">
        <v>1179</v>
      </c>
      <c r="G170" s="299"/>
      <c r="H170" s="299" t="s">
        <v>1229</v>
      </c>
      <c r="I170" s="299" t="s">
        <v>1181</v>
      </c>
      <c r="J170" s="299" t="s">
        <v>1230</v>
      </c>
      <c r="K170" s="347"/>
    </row>
    <row r="171" s="1" customFormat="1" ht="15" customHeight="1">
      <c r="B171" s="324"/>
      <c r="C171" s="299" t="s">
        <v>86</v>
      </c>
      <c r="D171" s="299"/>
      <c r="E171" s="299"/>
      <c r="F171" s="322" t="s">
        <v>1179</v>
      </c>
      <c r="G171" s="299"/>
      <c r="H171" s="299" t="s">
        <v>1246</v>
      </c>
      <c r="I171" s="299" t="s">
        <v>1181</v>
      </c>
      <c r="J171" s="299" t="s">
        <v>1230</v>
      </c>
      <c r="K171" s="347"/>
    </row>
    <row r="172" s="1" customFormat="1" ht="15" customHeight="1">
      <c r="B172" s="324"/>
      <c r="C172" s="299" t="s">
        <v>1184</v>
      </c>
      <c r="D172" s="299"/>
      <c r="E172" s="299"/>
      <c r="F172" s="322" t="s">
        <v>1185</v>
      </c>
      <c r="G172" s="299"/>
      <c r="H172" s="299" t="s">
        <v>1246</v>
      </c>
      <c r="I172" s="299" t="s">
        <v>1181</v>
      </c>
      <c r="J172" s="299">
        <v>50</v>
      </c>
      <c r="K172" s="347"/>
    </row>
    <row r="173" s="1" customFormat="1" ht="15" customHeight="1">
      <c r="B173" s="324"/>
      <c r="C173" s="299" t="s">
        <v>1187</v>
      </c>
      <c r="D173" s="299"/>
      <c r="E173" s="299"/>
      <c r="F173" s="322" t="s">
        <v>1179</v>
      </c>
      <c r="G173" s="299"/>
      <c r="H173" s="299" t="s">
        <v>1246</v>
      </c>
      <c r="I173" s="299" t="s">
        <v>1189</v>
      </c>
      <c r="J173" s="299"/>
      <c r="K173" s="347"/>
    </row>
    <row r="174" s="1" customFormat="1" ht="15" customHeight="1">
      <c r="B174" s="324"/>
      <c r="C174" s="299" t="s">
        <v>1198</v>
      </c>
      <c r="D174" s="299"/>
      <c r="E174" s="299"/>
      <c r="F174" s="322" t="s">
        <v>1185</v>
      </c>
      <c r="G174" s="299"/>
      <c r="H174" s="299" t="s">
        <v>1246</v>
      </c>
      <c r="I174" s="299" t="s">
        <v>1181</v>
      </c>
      <c r="J174" s="299">
        <v>50</v>
      </c>
      <c r="K174" s="347"/>
    </row>
    <row r="175" s="1" customFormat="1" ht="15" customHeight="1">
      <c r="B175" s="324"/>
      <c r="C175" s="299" t="s">
        <v>1206</v>
      </c>
      <c r="D175" s="299"/>
      <c r="E175" s="299"/>
      <c r="F175" s="322" t="s">
        <v>1185</v>
      </c>
      <c r="G175" s="299"/>
      <c r="H175" s="299" t="s">
        <v>1246</v>
      </c>
      <c r="I175" s="299" t="s">
        <v>1181</v>
      </c>
      <c r="J175" s="299">
        <v>50</v>
      </c>
      <c r="K175" s="347"/>
    </row>
    <row r="176" s="1" customFormat="1" ht="15" customHeight="1">
      <c r="B176" s="324"/>
      <c r="C176" s="299" t="s">
        <v>1204</v>
      </c>
      <c r="D176" s="299"/>
      <c r="E176" s="299"/>
      <c r="F176" s="322" t="s">
        <v>1185</v>
      </c>
      <c r="G176" s="299"/>
      <c r="H176" s="299" t="s">
        <v>1246</v>
      </c>
      <c r="I176" s="299" t="s">
        <v>1181</v>
      </c>
      <c r="J176" s="299">
        <v>50</v>
      </c>
      <c r="K176" s="347"/>
    </row>
    <row r="177" s="1" customFormat="1" ht="15" customHeight="1">
      <c r="B177" s="324"/>
      <c r="C177" s="299" t="s">
        <v>127</v>
      </c>
      <c r="D177" s="299"/>
      <c r="E177" s="299"/>
      <c r="F177" s="322" t="s">
        <v>1179</v>
      </c>
      <c r="G177" s="299"/>
      <c r="H177" s="299" t="s">
        <v>1247</v>
      </c>
      <c r="I177" s="299" t="s">
        <v>1248</v>
      </c>
      <c r="J177" s="299"/>
      <c r="K177" s="347"/>
    </row>
    <row r="178" s="1" customFormat="1" ht="15" customHeight="1">
      <c r="B178" s="324"/>
      <c r="C178" s="299" t="s">
        <v>58</v>
      </c>
      <c r="D178" s="299"/>
      <c r="E178" s="299"/>
      <c r="F178" s="322" t="s">
        <v>1179</v>
      </c>
      <c r="G178" s="299"/>
      <c r="H178" s="299" t="s">
        <v>1249</v>
      </c>
      <c r="I178" s="299" t="s">
        <v>1250</v>
      </c>
      <c r="J178" s="299">
        <v>1</v>
      </c>
      <c r="K178" s="347"/>
    </row>
    <row r="179" s="1" customFormat="1" ht="15" customHeight="1">
      <c r="B179" s="324"/>
      <c r="C179" s="299" t="s">
        <v>54</v>
      </c>
      <c r="D179" s="299"/>
      <c r="E179" s="299"/>
      <c r="F179" s="322" t="s">
        <v>1179</v>
      </c>
      <c r="G179" s="299"/>
      <c r="H179" s="299" t="s">
        <v>1251</v>
      </c>
      <c r="I179" s="299" t="s">
        <v>1181</v>
      </c>
      <c r="J179" s="299">
        <v>20</v>
      </c>
      <c r="K179" s="347"/>
    </row>
    <row r="180" s="1" customFormat="1" ht="15" customHeight="1">
      <c r="B180" s="324"/>
      <c r="C180" s="299" t="s">
        <v>55</v>
      </c>
      <c r="D180" s="299"/>
      <c r="E180" s="299"/>
      <c r="F180" s="322" t="s">
        <v>1179</v>
      </c>
      <c r="G180" s="299"/>
      <c r="H180" s="299" t="s">
        <v>1252</v>
      </c>
      <c r="I180" s="299" t="s">
        <v>1181</v>
      </c>
      <c r="J180" s="299">
        <v>255</v>
      </c>
      <c r="K180" s="347"/>
    </row>
    <row r="181" s="1" customFormat="1" ht="15" customHeight="1">
      <c r="B181" s="324"/>
      <c r="C181" s="299" t="s">
        <v>128</v>
      </c>
      <c r="D181" s="299"/>
      <c r="E181" s="299"/>
      <c r="F181" s="322" t="s">
        <v>1179</v>
      </c>
      <c r="G181" s="299"/>
      <c r="H181" s="299" t="s">
        <v>1143</v>
      </c>
      <c r="I181" s="299" t="s">
        <v>1181</v>
      </c>
      <c r="J181" s="299">
        <v>10</v>
      </c>
      <c r="K181" s="347"/>
    </row>
    <row r="182" s="1" customFormat="1" ht="15" customHeight="1">
      <c r="B182" s="324"/>
      <c r="C182" s="299" t="s">
        <v>129</v>
      </c>
      <c r="D182" s="299"/>
      <c r="E182" s="299"/>
      <c r="F182" s="322" t="s">
        <v>1179</v>
      </c>
      <c r="G182" s="299"/>
      <c r="H182" s="299" t="s">
        <v>1253</v>
      </c>
      <c r="I182" s="299" t="s">
        <v>1214</v>
      </c>
      <c r="J182" s="299"/>
      <c r="K182" s="347"/>
    </row>
    <row r="183" s="1" customFormat="1" ht="15" customHeight="1">
      <c r="B183" s="324"/>
      <c r="C183" s="299" t="s">
        <v>1254</v>
      </c>
      <c r="D183" s="299"/>
      <c r="E183" s="299"/>
      <c r="F183" s="322" t="s">
        <v>1179</v>
      </c>
      <c r="G183" s="299"/>
      <c r="H183" s="299" t="s">
        <v>1255</v>
      </c>
      <c r="I183" s="299" t="s">
        <v>1214</v>
      </c>
      <c r="J183" s="299"/>
      <c r="K183" s="347"/>
    </row>
    <row r="184" s="1" customFormat="1" ht="15" customHeight="1">
      <c r="B184" s="324"/>
      <c r="C184" s="299" t="s">
        <v>1243</v>
      </c>
      <c r="D184" s="299"/>
      <c r="E184" s="299"/>
      <c r="F184" s="322" t="s">
        <v>1179</v>
      </c>
      <c r="G184" s="299"/>
      <c r="H184" s="299" t="s">
        <v>1256</v>
      </c>
      <c r="I184" s="299" t="s">
        <v>1214</v>
      </c>
      <c r="J184" s="299"/>
      <c r="K184" s="347"/>
    </row>
    <row r="185" s="1" customFormat="1" ht="15" customHeight="1">
      <c r="B185" s="324"/>
      <c r="C185" s="299" t="s">
        <v>131</v>
      </c>
      <c r="D185" s="299"/>
      <c r="E185" s="299"/>
      <c r="F185" s="322" t="s">
        <v>1185</v>
      </c>
      <c r="G185" s="299"/>
      <c r="H185" s="299" t="s">
        <v>1257</v>
      </c>
      <c r="I185" s="299" t="s">
        <v>1181</v>
      </c>
      <c r="J185" s="299">
        <v>50</v>
      </c>
      <c r="K185" s="347"/>
    </row>
    <row r="186" s="1" customFormat="1" ht="15" customHeight="1">
      <c r="B186" s="324"/>
      <c r="C186" s="299" t="s">
        <v>1258</v>
      </c>
      <c r="D186" s="299"/>
      <c r="E186" s="299"/>
      <c r="F186" s="322" t="s">
        <v>1185</v>
      </c>
      <c r="G186" s="299"/>
      <c r="H186" s="299" t="s">
        <v>1259</v>
      </c>
      <c r="I186" s="299" t="s">
        <v>1260</v>
      </c>
      <c r="J186" s="299"/>
      <c r="K186" s="347"/>
    </row>
    <row r="187" s="1" customFormat="1" ht="15" customHeight="1">
      <c r="B187" s="324"/>
      <c r="C187" s="299" t="s">
        <v>1261</v>
      </c>
      <c r="D187" s="299"/>
      <c r="E187" s="299"/>
      <c r="F187" s="322" t="s">
        <v>1185</v>
      </c>
      <c r="G187" s="299"/>
      <c r="H187" s="299" t="s">
        <v>1262</v>
      </c>
      <c r="I187" s="299" t="s">
        <v>1260</v>
      </c>
      <c r="J187" s="299"/>
      <c r="K187" s="347"/>
    </row>
    <row r="188" s="1" customFormat="1" ht="15" customHeight="1">
      <c r="B188" s="324"/>
      <c r="C188" s="299" t="s">
        <v>1263</v>
      </c>
      <c r="D188" s="299"/>
      <c r="E188" s="299"/>
      <c r="F188" s="322" t="s">
        <v>1185</v>
      </c>
      <c r="G188" s="299"/>
      <c r="H188" s="299" t="s">
        <v>1264</v>
      </c>
      <c r="I188" s="299" t="s">
        <v>1260</v>
      </c>
      <c r="J188" s="299"/>
      <c r="K188" s="347"/>
    </row>
    <row r="189" s="1" customFormat="1" ht="15" customHeight="1">
      <c r="B189" s="324"/>
      <c r="C189" s="360" t="s">
        <v>1265</v>
      </c>
      <c r="D189" s="299"/>
      <c r="E189" s="299"/>
      <c r="F189" s="322" t="s">
        <v>1185</v>
      </c>
      <c r="G189" s="299"/>
      <c r="H189" s="299" t="s">
        <v>1266</v>
      </c>
      <c r="I189" s="299" t="s">
        <v>1267</v>
      </c>
      <c r="J189" s="361" t="s">
        <v>1268</v>
      </c>
      <c r="K189" s="347"/>
    </row>
    <row r="190" s="17" customFormat="1" ht="15" customHeight="1">
      <c r="B190" s="362"/>
      <c r="C190" s="363" t="s">
        <v>1269</v>
      </c>
      <c r="D190" s="364"/>
      <c r="E190" s="364"/>
      <c r="F190" s="365" t="s">
        <v>1185</v>
      </c>
      <c r="G190" s="364"/>
      <c r="H190" s="364" t="s">
        <v>1270</v>
      </c>
      <c r="I190" s="364" t="s">
        <v>1267</v>
      </c>
      <c r="J190" s="366" t="s">
        <v>1268</v>
      </c>
      <c r="K190" s="367"/>
    </row>
    <row r="191" s="1" customFormat="1" ht="15" customHeight="1">
      <c r="B191" s="324"/>
      <c r="C191" s="360" t="s">
        <v>43</v>
      </c>
      <c r="D191" s="299"/>
      <c r="E191" s="299"/>
      <c r="F191" s="322" t="s">
        <v>1179</v>
      </c>
      <c r="G191" s="299"/>
      <c r="H191" s="296" t="s">
        <v>1271</v>
      </c>
      <c r="I191" s="299" t="s">
        <v>1272</v>
      </c>
      <c r="J191" s="299"/>
      <c r="K191" s="347"/>
    </row>
    <row r="192" s="1" customFormat="1" ht="15" customHeight="1">
      <c r="B192" s="324"/>
      <c r="C192" s="360" t="s">
        <v>1273</v>
      </c>
      <c r="D192" s="299"/>
      <c r="E192" s="299"/>
      <c r="F192" s="322" t="s">
        <v>1179</v>
      </c>
      <c r="G192" s="299"/>
      <c r="H192" s="299" t="s">
        <v>1274</v>
      </c>
      <c r="I192" s="299" t="s">
        <v>1214</v>
      </c>
      <c r="J192" s="299"/>
      <c r="K192" s="347"/>
    </row>
    <row r="193" s="1" customFormat="1" ht="15" customHeight="1">
      <c r="B193" s="324"/>
      <c r="C193" s="360" t="s">
        <v>1275</v>
      </c>
      <c r="D193" s="299"/>
      <c r="E193" s="299"/>
      <c r="F193" s="322" t="s">
        <v>1179</v>
      </c>
      <c r="G193" s="299"/>
      <c r="H193" s="299" t="s">
        <v>1276</v>
      </c>
      <c r="I193" s="299" t="s">
        <v>1214</v>
      </c>
      <c r="J193" s="299"/>
      <c r="K193" s="347"/>
    </row>
    <row r="194" s="1" customFormat="1" ht="15" customHeight="1">
      <c r="B194" s="324"/>
      <c r="C194" s="360" t="s">
        <v>1277</v>
      </c>
      <c r="D194" s="299"/>
      <c r="E194" s="299"/>
      <c r="F194" s="322" t="s">
        <v>1185</v>
      </c>
      <c r="G194" s="299"/>
      <c r="H194" s="299" t="s">
        <v>1278</v>
      </c>
      <c r="I194" s="299" t="s">
        <v>1214</v>
      </c>
      <c r="J194" s="299"/>
      <c r="K194" s="347"/>
    </row>
    <row r="195" s="1" customFormat="1" ht="15" customHeight="1">
      <c r="B195" s="353"/>
      <c r="C195" s="368"/>
      <c r="D195" s="333"/>
      <c r="E195" s="333"/>
      <c r="F195" s="333"/>
      <c r="G195" s="333"/>
      <c r="H195" s="333"/>
      <c r="I195" s="333"/>
      <c r="J195" s="333"/>
      <c r="K195" s="354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35"/>
      <c r="C197" s="345"/>
      <c r="D197" s="345"/>
      <c r="E197" s="345"/>
      <c r="F197" s="355"/>
      <c r="G197" s="345"/>
      <c r="H197" s="345"/>
      <c r="I197" s="345"/>
      <c r="J197" s="345"/>
      <c r="K197" s="335"/>
    </row>
    <row r="198" s="1" customFormat="1" ht="18.75" customHeight="1">
      <c r="B198" s="307"/>
      <c r="C198" s="307"/>
      <c r="D198" s="307"/>
      <c r="E198" s="307"/>
      <c r="F198" s="307"/>
      <c r="G198" s="307"/>
      <c r="H198" s="307"/>
      <c r="I198" s="307"/>
      <c r="J198" s="307"/>
      <c r="K198" s="307"/>
    </row>
    <row r="199" s="1" customFormat="1" ht="13.5">
      <c r="B199" s="286"/>
      <c r="C199" s="287"/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1">
      <c r="B200" s="289"/>
      <c r="C200" s="290" t="s">
        <v>1279</v>
      </c>
      <c r="D200" s="290"/>
      <c r="E200" s="290"/>
      <c r="F200" s="290"/>
      <c r="G200" s="290"/>
      <c r="H200" s="290"/>
      <c r="I200" s="290"/>
      <c r="J200" s="290"/>
      <c r="K200" s="291"/>
    </row>
    <row r="201" s="1" customFormat="1" ht="25.5" customHeight="1">
      <c r="B201" s="289"/>
      <c r="C201" s="369" t="s">
        <v>1280</v>
      </c>
      <c r="D201" s="369"/>
      <c r="E201" s="369"/>
      <c r="F201" s="369" t="s">
        <v>1281</v>
      </c>
      <c r="G201" s="370"/>
      <c r="H201" s="369" t="s">
        <v>1282</v>
      </c>
      <c r="I201" s="369"/>
      <c r="J201" s="369"/>
      <c r="K201" s="291"/>
    </row>
    <row r="202" s="1" customFormat="1" ht="5.25" customHeight="1">
      <c r="B202" s="324"/>
      <c r="C202" s="319"/>
      <c r="D202" s="319"/>
      <c r="E202" s="319"/>
      <c r="F202" s="319"/>
      <c r="G202" s="345"/>
      <c r="H202" s="319"/>
      <c r="I202" s="319"/>
      <c r="J202" s="319"/>
      <c r="K202" s="347"/>
    </row>
    <row r="203" s="1" customFormat="1" ht="15" customHeight="1">
      <c r="B203" s="324"/>
      <c r="C203" s="299" t="s">
        <v>1272</v>
      </c>
      <c r="D203" s="299"/>
      <c r="E203" s="299"/>
      <c r="F203" s="322" t="s">
        <v>44</v>
      </c>
      <c r="G203" s="299"/>
      <c r="H203" s="299" t="s">
        <v>1283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45</v>
      </c>
      <c r="G204" s="299"/>
      <c r="H204" s="299" t="s">
        <v>1284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48</v>
      </c>
      <c r="G205" s="299"/>
      <c r="H205" s="299" t="s">
        <v>1285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46</v>
      </c>
      <c r="G206" s="299"/>
      <c r="H206" s="299" t="s">
        <v>1286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 t="s">
        <v>47</v>
      </c>
      <c r="G207" s="299"/>
      <c r="H207" s="299" t="s">
        <v>1287</v>
      </c>
      <c r="I207" s="299"/>
      <c r="J207" s="299"/>
      <c r="K207" s="347"/>
    </row>
    <row r="208" s="1" customFormat="1" ht="15" customHeight="1">
      <c r="B208" s="324"/>
      <c r="C208" s="299"/>
      <c r="D208" s="299"/>
      <c r="E208" s="299"/>
      <c r="F208" s="322"/>
      <c r="G208" s="299"/>
      <c r="H208" s="299"/>
      <c r="I208" s="299"/>
      <c r="J208" s="299"/>
      <c r="K208" s="347"/>
    </row>
    <row r="209" s="1" customFormat="1" ht="15" customHeight="1">
      <c r="B209" s="324"/>
      <c r="C209" s="299" t="s">
        <v>1226</v>
      </c>
      <c r="D209" s="299"/>
      <c r="E209" s="299"/>
      <c r="F209" s="322" t="s">
        <v>79</v>
      </c>
      <c r="G209" s="299"/>
      <c r="H209" s="299" t="s">
        <v>1288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1125</v>
      </c>
      <c r="G210" s="299"/>
      <c r="H210" s="299" t="s">
        <v>1126</v>
      </c>
      <c r="I210" s="299"/>
      <c r="J210" s="299"/>
      <c r="K210" s="347"/>
    </row>
    <row r="211" s="1" customFormat="1" ht="15" customHeight="1">
      <c r="B211" s="324"/>
      <c r="C211" s="299"/>
      <c r="D211" s="299"/>
      <c r="E211" s="299"/>
      <c r="F211" s="322" t="s">
        <v>1123</v>
      </c>
      <c r="G211" s="299"/>
      <c r="H211" s="299" t="s">
        <v>1289</v>
      </c>
      <c r="I211" s="299"/>
      <c r="J211" s="299"/>
      <c r="K211" s="347"/>
    </row>
    <row r="212" s="1" customFormat="1" ht="15" customHeight="1">
      <c r="B212" s="371"/>
      <c r="C212" s="299"/>
      <c r="D212" s="299"/>
      <c r="E212" s="299"/>
      <c r="F212" s="322" t="s">
        <v>1127</v>
      </c>
      <c r="G212" s="360"/>
      <c r="H212" s="351" t="s">
        <v>92</v>
      </c>
      <c r="I212" s="351"/>
      <c r="J212" s="351"/>
      <c r="K212" s="372"/>
    </row>
    <row r="213" s="1" customFormat="1" ht="15" customHeight="1">
      <c r="B213" s="371"/>
      <c r="C213" s="299"/>
      <c r="D213" s="299"/>
      <c r="E213" s="299"/>
      <c r="F213" s="322" t="s">
        <v>410</v>
      </c>
      <c r="G213" s="360"/>
      <c r="H213" s="351" t="s">
        <v>589</v>
      </c>
      <c r="I213" s="351"/>
      <c r="J213" s="351"/>
      <c r="K213" s="372"/>
    </row>
    <row r="214" s="1" customFormat="1" ht="15" customHeight="1">
      <c r="B214" s="371"/>
      <c r="C214" s="299"/>
      <c r="D214" s="299"/>
      <c r="E214" s="299"/>
      <c r="F214" s="322"/>
      <c r="G214" s="360"/>
      <c r="H214" s="351"/>
      <c r="I214" s="351"/>
      <c r="J214" s="351"/>
      <c r="K214" s="372"/>
    </row>
    <row r="215" s="1" customFormat="1" ht="15" customHeight="1">
      <c r="B215" s="371"/>
      <c r="C215" s="299" t="s">
        <v>1250</v>
      </c>
      <c r="D215" s="299"/>
      <c r="E215" s="299"/>
      <c r="F215" s="322">
        <v>1</v>
      </c>
      <c r="G215" s="360"/>
      <c r="H215" s="351" t="s">
        <v>1290</v>
      </c>
      <c r="I215" s="351"/>
      <c r="J215" s="351"/>
      <c r="K215" s="372"/>
    </row>
    <row r="216" s="1" customFormat="1" ht="15" customHeight="1">
      <c r="B216" s="371"/>
      <c r="C216" s="299"/>
      <c r="D216" s="299"/>
      <c r="E216" s="299"/>
      <c r="F216" s="322">
        <v>2</v>
      </c>
      <c r="G216" s="360"/>
      <c r="H216" s="351" t="s">
        <v>1291</v>
      </c>
      <c r="I216" s="351"/>
      <c r="J216" s="351"/>
      <c r="K216" s="372"/>
    </row>
    <row r="217" s="1" customFormat="1" ht="15" customHeight="1">
      <c r="B217" s="371"/>
      <c r="C217" s="299"/>
      <c r="D217" s="299"/>
      <c r="E217" s="299"/>
      <c r="F217" s="322">
        <v>3</v>
      </c>
      <c r="G217" s="360"/>
      <c r="H217" s="351" t="s">
        <v>1292</v>
      </c>
      <c r="I217" s="351"/>
      <c r="J217" s="351"/>
      <c r="K217" s="372"/>
    </row>
    <row r="218" s="1" customFormat="1" ht="15" customHeight="1">
      <c r="B218" s="371"/>
      <c r="C218" s="299"/>
      <c r="D218" s="299"/>
      <c r="E218" s="299"/>
      <c r="F218" s="322">
        <v>4</v>
      </c>
      <c r="G218" s="360"/>
      <c r="H218" s="351" t="s">
        <v>1293</v>
      </c>
      <c r="I218" s="351"/>
      <c r="J218" s="351"/>
      <c r="K218" s="372"/>
    </row>
    <row r="219" s="1" customFormat="1" ht="12.75" customHeight="1">
      <c r="B219" s="373"/>
      <c r="C219" s="374"/>
      <c r="D219" s="374"/>
      <c r="E219" s="374"/>
      <c r="F219" s="374"/>
      <c r="G219" s="374"/>
      <c r="H219" s="374"/>
      <c r="I219" s="374"/>
      <c r="J219" s="374"/>
      <c r="K219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2026-01-20T13:55:14Z</dcterms:created>
  <dcterms:modified xsi:type="dcterms:W3CDTF">2026-01-20T13:55:22Z</dcterms:modified>
</cp:coreProperties>
</file>